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  <sheet name="Эстафета" sheetId="5" r:id="rId2"/>
    <sheet name="Сводный протокол" sheetId="2" r:id="rId3"/>
  </sheets>
  <calcPr calcId="125725"/>
</workbook>
</file>

<file path=xl/calcChain.xml><?xml version="1.0" encoding="utf-8"?>
<calcChain xmlns="http://schemas.openxmlformats.org/spreadsheetml/2006/main">
  <c r="J54" i="5"/>
  <c r="H54"/>
  <c r="J45"/>
  <c r="H45"/>
  <c r="J36"/>
  <c r="H36"/>
  <c r="J27"/>
  <c r="H27"/>
  <c r="J18"/>
  <c r="H18"/>
  <c r="O16" i="2"/>
  <c r="O14"/>
  <c r="O15"/>
  <c r="O17"/>
  <c r="O18"/>
  <c r="O19"/>
  <c r="O13"/>
  <c r="O12"/>
  <c r="N57" i="1"/>
  <c r="N73" l="1"/>
  <c r="N56"/>
  <c r="L45"/>
  <c r="M45" s="1"/>
  <c r="N45" s="1"/>
  <c r="N72"/>
  <c r="N66"/>
  <c r="L50"/>
  <c r="M50" s="1"/>
  <c r="N50" s="1"/>
  <c r="N61"/>
  <c r="N67"/>
  <c r="N65"/>
  <c r="L48"/>
  <c r="M48" s="1"/>
  <c r="N48" s="1"/>
  <c r="L47"/>
  <c r="M47" s="1"/>
  <c r="N47" s="1"/>
  <c r="N62"/>
  <c r="N63"/>
  <c r="N58"/>
  <c r="N55"/>
  <c r="N54"/>
  <c r="N60"/>
  <c r="N71"/>
  <c r="L17"/>
  <c r="M17" s="1"/>
  <c r="N17" s="1"/>
  <c r="N78" l="1"/>
  <c r="N84" l="1"/>
  <c r="N85"/>
  <c r="N82"/>
  <c r="N80"/>
  <c r="N76"/>
  <c r="N79"/>
  <c r="N81"/>
  <c r="N77"/>
  <c r="L43" l="1"/>
  <c r="M43" s="1"/>
  <c r="N43" s="1"/>
  <c r="L49"/>
  <c r="M49" s="1"/>
  <c r="N49" s="1"/>
  <c r="L46"/>
  <c r="M46" s="1"/>
  <c r="N46" s="1"/>
  <c r="L42"/>
  <c r="M42" s="1"/>
  <c r="N42" s="1"/>
  <c r="L44"/>
  <c r="M44" s="1"/>
  <c r="N44" s="1"/>
  <c r="L38"/>
  <c r="M38" s="1"/>
  <c r="N38" s="1"/>
  <c r="L32"/>
  <c r="M32" s="1"/>
  <c r="N32" s="1"/>
  <c r="L33"/>
  <c r="M33" s="1"/>
  <c r="N33" s="1"/>
  <c r="L35"/>
  <c r="M35" s="1"/>
  <c r="N35" s="1"/>
  <c r="M36"/>
  <c r="N36" s="1"/>
  <c r="L36"/>
  <c r="L34"/>
  <c r="M34" s="1"/>
  <c r="N34" s="1"/>
  <c r="L37"/>
  <c r="M37" s="1"/>
  <c r="N37" s="1"/>
  <c r="L39"/>
  <c r="M39" s="1"/>
  <c r="N39" s="1"/>
  <c r="L29"/>
  <c r="M29" s="1"/>
  <c r="N29" s="1"/>
  <c r="L28"/>
  <c r="M28" s="1"/>
  <c r="N28" s="1"/>
  <c r="L30"/>
  <c r="M30" s="1"/>
  <c r="N30" s="1"/>
  <c r="L25"/>
  <c r="M25" s="1"/>
  <c r="N25" s="1"/>
  <c r="L23"/>
  <c r="M23" s="1"/>
  <c r="N23" s="1"/>
  <c r="L21"/>
  <c r="M21" s="1"/>
  <c r="N21" s="1"/>
  <c r="L22"/>
  <c r="M22" s="1"/>
  <c r="N22" s="1"/>
  <c r="L24"/>
  <c r="M24" s="1"/>
  <c r="N24" s="1"/>
  <c r="L26"/>
  <c r="M26" s="1"/>
  <c r="N26" s="1"/>
  <c r="L19" l="1"/>
  <c r="M19" s="1"/>
  <c r="N19" s="1"/>
  <c r="L15"/>
  <c r="M15" s="1"/>
  <c r="N15" s="1"/>
  <c r="L14"/>
  <c r="M14" s="1"/>
  <c r="N14" s="1"/>
  <c r="L16"/>
  <c r="M16" s="1"/>
  <c r="N16" s="1"/>
  <c r="L18"/>
  <c r="M18" s="1"/>
  <c r="N18" s="1"/>
</calcChain>
</file>

<file path=xl/sharedStrings.xml><?xml version="1.0" encoding="utf-8"?>
<sst xmlns="http://schemas.openxmlformats.org/spreadsheetml/2006/main" count="470" uniqueCount="153">
  <si>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</si>
  <si>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</si>
  <si>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</si>
  <si>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</si>
  <si>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г. Смоленск</t>
  </si>
  <si>
    <t>регламент времени 10 минут</t>
  </si>
  <si>
    <t>Весовая категория до 63 кг.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</si>
  <si>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</si>
  <si>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</si>
  <si>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</si>
  <si>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</si>
  <si>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</si>
  <si>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</si>
  <si>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</si>
  <si>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</si>
  <si>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</si>
  <si>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</si>
  <si>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</si>
  <si>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</si>
  <si>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</si>
  <si>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</si>
  <si>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</si>
  <si>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>Весовая категория до 73 кг.</t>
  </si>
  <si>
    <t>Весовая категория до 85 кг.</t>
  </si>
  <si>
    <t>Весовая категория св. 85 кг.</t>
  </si>
  <si>
    <t>Весовая категория до 68 кг.</t>
  </si>
  <si>
    <t xml:space="preserve">     ДВОЕБОРЬЕ </t>
  </si>
  <si>
    <t xml:space="preserve">    СВОДНЫЙ ПРОТОКОЛ</t>
  </si>
  <si>
    <t>св.85</t>
  </si>
  <si>
    <t>Двоеборье</t>
  </si>
  <si>
    <t>Вес гирь</t>
  </si>
  <si>
    <t>Шванев В.Б.</t>
  </si>
  <si>
    <t>Дорогобужский р-н</t>
  </si>
  <si>
    <t>ВА ВПВО</t>
  </si>
  <si>
    <t>Калякин С.В.</t>
  </si>
  <si>
    <t>Починок</t>
  </si>
  <si>
    <t>Сергеев С.В.</t>
  </si>
  <si>
    <t>Красный</t>
  </si>
  <si>
    <t>Весовая категория св. 63 кг.</t>
  </si>
  <si>
    <t>б/р</t>
  </si>
  <si>
    <t>Захаров А.И.</t>
  </si>
  <si>
    <t>МС</t>
  </si>
  <si>
    <t>Рябинин Д.И.</t>
  </si>
  <si>
    <t>1юн.</t>
  </si>
  <si>
    <t>Прокопенков Илья</t>
  </si>
  <si>
    <t>Ковалев Данила</t>
  </si>
  <si>
    <t>Емельянов Михаил</t>
  </si>
  <si>
    <t>Гула Д.Л., Калякин С.В.</t>
  </si>
  <si>
    <t>КМС</t>
  </si>
  <si>
    <t>Чалая Татьяна</t>
  </si>
  <si>
    <t>Мужчины</t>
  </si>
  <si>
    <t>Женщины</t>
  </si>
  <si>
    <t>Иванова Алиса</t>
  </si>
  <si>
    <t>Сергеев Сергей</t>
  </si>
  <si>
    <t>Ходунова Ирина</t>
  </si>
  <si>
    <t>Ермоченков Михаил</t>
  </si>
  <si>
    <t>Броян Юрий</t>
  </si>
  <si>
    <t>Калякин Сергей</t>
  </si>
  <si>
    <t>Захаров Александр</t>
  </si>
  <si>
    <t>Амбросенков Виктор</t>
  </si>
  <si>
    <t>св.63</t>
  </si>
  <si>
    <t xml:space="preserve">          Главный судья:                Шванев В.Б., МК                                            Главный секретарь:                   Сергеев С.В.,   ВК</t>
  </si>
  <si>
    <t>ОТКРЫТОГО ЧЕМПИОНАТА СМОЛЕНСКОЙ ОБЛАСТИ ПО ГИРЕВОМУ СПОРТУ</t>
  </si>
  <si>
    <t xml:space="preserve">            ОТКРЫТОГО ЧЕМПИОНАТА СМОЛЕНСКОЙ ОБЛАСТИ ПО ГИРЕВОМУ СПОРТУ</t>
  </si>
  <si>
    <t xml:space="preserve">       Главный судья:                      Шванев В.Б., МК                      Главный секретарь:                    Сергеев С.В., ВК</t>
  </si>
  <si>
    <t>23-24 февраля 2019 года</t>
  </si>
  <si>
    <t>вес гирь 12,16, 24, 32 кг</t>
  </si>
  <si>
    <t>СШОР № 1</t>
  </si>
  <si>
    <t>Щербаков Илья</t>
  </si>
  <si>
    <t>Захаров Захар</t>
  </si>
  <si>
    <t>Солдатенков Егор</t>
  </si>
  <si>
    <t>Чалая Т.И.</t>
  </si>
  <si>
    <t>Сысоева Яна</t>
  </si>
  <si>
    <t>Якубенкова Анна</t>
  </si>
  <si>
    <t>Новиков Олег</t>
  </si>
  <si>
    <t>Ковалев А.Ю.</t>
  </si>
  <si>
    <t>Минашкина Настя</t>
  </si>
  <si>
    <t>Аханов Тимур</t>
  </si>
  <si>
    <t>Болдырев Ярослав</t>
  </si>
  <si>
    <t>Юрков Артем</t>
  </si>
  <si>
    <t>Мамедов Тимур</t>
  </si>
  <si>
    <t>Сергеев .В.</t>
  </si>
  <si>
    <t>Листопадов Владимир</t>
  </si>
  <si>
    <t>Росгвардия</t>
  </si>
  <si>
    <t>Парфенов Н.И.</t>
  </si>
  <si>
    <t>Абдразаков Равкат</t>
  </si>
  <si>
    <t>Смирнов Данила</t>
  </si>
  <si>
    <t>Сергеев С.В., Калякин С.В.</t>
  </si>
  <si>
    <t>Макаров Дмитрий</t>
  </si>
  <si>
    <t>Гула Д.Л.</t>
  </si>
  <si>
    <t>СШОР № 1/Красный</t>
  </si>
  <si>
    <t>Шванев В.Б., Новиков А.С.</t>
  </si>
  <si>
    <t>Евтихов Вадим</t>
  </si>
  <si>
    <t>Скорин Александр</t>
  </si>
  <si>
    <t>Дурлеску Эвелина</t>
  </si>
  <si>
    <t>Новикова Елена</t>
  </si>
  <si>
    <t>Маренков Виктор</t>
  </si>
  <si>
    <t>Плотников Владимир</t>
  </si>
  <si>
    <t>Овчинников Никита</t>
  </si>
  <si>
    <t>Чепелева Анастасия</t>
  </si>
  <si>
    <t>Киселев Евгений</t>
  </si>
  <si>
    <t xml:space="preserve">Уразгалиев Альмир </t>
  </si>
  <si>
    <t>Еников Максим</t>
  </si>
  <si>
    <t>л</t>
  </si>
  <si>
    <t>Космачев С.</t>
  </si>
  <si>
    <t>Калинин Кирилл</t>
  </si>
  <si>
    <t>Прохоренков Иван</t>
  </si>
  <si>
    <t>в/к</t>
  </si>
  <si>
    <t>КМС+</t>
  </si>
  <si>
    <t>1+</t>
  </si>
  <si>
    <t>1юн.+</t>
  </si>
  <si>
    <t>3юн.+</t>
  </si>
  <si>
    <t>-</t>
  </si>
  <si>
    <t>Снят врачом</t>
  </si>
  <si>
    <t>2юн.+</t>
  </si>
  <si>
    <t>14+13</t>
  </si>
  <si>
    <t>Иванов Евгений</t>
  </si>
  <si>
    <t>МСМК</t>
  </si>
  <si>
    <t>Яиков Роман</t>
  </si>
  <si>
    <t>Иващенков Сергей</t>
  </si>
  <si>
    <t>Упр.Росгвардии</t>
  </si>
  <si>
    <t>Пантюхов Александр</t>
  </si>
  <si>
    <t>в/ч 2295</t>
  </si>
  <si>
    <t>Самостоятельно</t>
  </si>
  <si>
    <t>Дрейке Иван</t>
  </si>
  <si>
    <t>Калистратов Артем</t>
  </si>
  <si>
    <t>Михаевский Иван</t>
  </si>
  <si>
    <t>Колосов Сергей</t>
  </si>
  <si>
    <t>Минашкина Анастасия</t>
  </si>
  <si>
    <t>Шураев Иван</t>
  </si>
  <si>
    <t>Р-т участника</t>
  </si>
  <si>
    <t>Р-т команды после этапа</t>
  </si>
  <si>
    <t>Прощенков Евгений</t>
  </si>
  <si>
    <t>Калистратов Артём</t>
  </si>
  <si>
    <t>Этап</t>
  </si>
  <si>
    <t>Силкин Валентин</t>
  </si>
  <si>
    <t>Уразгалиев Альмир</t>
  </si>
  <si>
    <t>2+</t>
  </si>
  <si>
    <t>Чертков Кирилл</t>
  </si>
  <si>
    <t>13+12</t>
  </si>
  <si>
    <t>Вес гирь 24 кг</t>
  </si>
  <si>
    <r>
      <t xml:space="preserve">Команда </t>
    </r>
    <r>
      <rPr>
        <b/>
        <u/>
        <sz val="11"/>
        <color theme="1"/>
        <rFont val="Calibri"/>
        <family val="2"/>
        <charset val="204"/>
        <scheme val="minor"/>
      </rPr>
      <t>СШОР № 1</t>
    </r>
  </si>
  <si>
    <t>КОМАНДНАЯ ЭСТАФЕТА</t>
  </si>
  <si>
    <r>
      <t xml:space="preserve">Команда </t>
    </r>
    <r>
      <rPr>
        <b/>
        <u/>
        <sz val="11"/>
        <color theme="1"/>
        <rFont val="Calibri"/>
        <family val="2"/>
        <charset val="204"/>
        <scheme val="minor"/>
      </rPr>
      <t>ВА ВПВО</t>
    </r>
  </si>
  <si>
    <r>
      <t xml:space="preserve">Команда </t>
    </r>
    <r>
      <rPr>
        <b/>
        <u/>
        <sz val="11"/>
        <color theme="1"/>
        <rFont val="Calibri"/>
        <family val="2"/>
        <charset val="204"/>
        <scheme val="minor"/>
      </rPr>
      <t>3 факультета ВА ВПВО</t>
    </r>
  </si>
  <si>
    <r>
      <t>Команда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theme="1"/>
        <rFont val="Calibri"/>
        <family val="2"/>
        <charset val="204"/>
        <scheme val="minor"/>
      </rPr>
      <t>1 факультета ВА ВПВО</t>
    </r>
  </si>
  <si>
    <r>
      <t xml:space="preserve">Команда </t>
    </r>
    <r>
      <rPr>
        <b/>
        <u/>
        <sz val="11"/>
        <color theme="1"/>
        <rFont val="Calibri"/>
        <family val="2"/>
        <charset val="204"/>
        <scheme val="minor"/>
      </rPr>
      <t>Красный</t>
    </r>
  </si>
  <si>
    <t xml:space="preserve"> Главный судья:                                Шванев В.Б., МК                      Главный секретарь:                        Сергеев С.В., ВК</t>
  </si>
  <si>
    <t xml:space="preserve">Ст.судья:                    Михалев А.М., 1 кат. </t>
  </si>
  <si>
    <t>Ст.судья:                    Чалая М.И.., 1 кат.       Ст.судья:                        Иванов Е.А., 1 кат.                              Ст.судья:                         Ходунова И.Г., 1 кат.</t>
  </si>
  <si>
    <t>Васькина А.А., Шванев В.Б.</t>
  </si>
  <si>
    <t>Судья:                            Дрейке И.В., 1 кат.                                              Судья:                   Романов О.В. 2 кат.</t>
  </si>
  <si>
    <t xml:space="preserve">  Ст.судья:                        Гула Д.Л.,    1 кат.                               Ст.судья:                          Калякин С. В., 1 кат.       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</si>
</sst>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65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0" fontId="4" fillId="0" borderId="0" xfId="1" applyFont="1" applyBorder="1" applyAlignment="1"/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10" fillId="0" borderId="12" xfId="0" applyFont="1" applyBorder="1"/>
    <xf numFmtId="0" fontId="10" fillId="0" borderId="13" xfId="0" applyFont="1" applyBorder="1"/>
    <xf numFmtId="0" fontId="10" fillId="0" borderId="11" xfId="0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4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1" fillId="0" borderId="0" xfId="0" applyFo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/>
    </xf>
    <xf numFmtId="0" fontId="5" fillId="0" borderId="6" xfId="2" applyFont="1" applyBorder="1" applyAlignment="1"/>
    <xf numFmtId="0" fontId="5" fillId="0" borderId="1" xfId="2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0" fillId="0" borderId="16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23" xfId="2" applyFont="1" applyFill="1" applyBorder="1" applyAlignment="1"/>
    <xf numFmtId="0" fontId="5" fillId="0" borderId="24" xfId="2" applyFont="1" applyFill="1" applyBorder="1" applyAlignment="1"/>
    <xf numFmtId="0" fontId="5" fillId="0" borderId="25" xfId="2" applyNumberFormat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center"/>
    </xf>
    <xf numFmtId="0" fontId="5" fillId="0" borderId="25" xfId="2" applyFont="1" applyFill="1" applyBorder="1" applyAlignment="1">
      <alignment horizontal="center" vertical="center"/>
    </xf>
    <xf numFmtId="164" fontId="5" fillId="0" borderId="25" xfId="2" applyNumberFormat="1" applyFont="1" applyFill="1" applyBorder="1" applyAlignment="1">
      <alignment horizontal="center" vertical="center"/>
    </xf>
    <xf numFmtId="1" fontId="5" fillId="0" borderId="25" xfId="2" applyNumberFormat="1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5" xfId="1" applyFont="1" applyBorder="1" applyAlignment="1">
      <alignment horizontal="center"/>
    </xf>
    <xf numFmtId="0" fontId="5" fillId="0" borderId="25" xfId="2" applyNumberFormat="1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9" fillId="0" borderId="0" xfId="0" applyFont="1"/>
    <xf numFmtId="0" fontId="5" fillId="0" borderId="39" xfId="2" applyFont="1" applyFill="1" applyBorder="1" applyAlignment="1">
      <alignment horizontal="center" vertical="center"/>
    </xf>
    <xf numFmtId="0" fontId="5" fillId="0" borderId="39" xfId="2" applyNumberFormat="1" applyFont="1" applyFill="1" applyBorder="1" applyAlignment="1">
      <alignment horizontal="center"/>
    </xf>
    <xf numFmtId="0" fontId="5" fillId="0" borderId="23" xfId="1" applyFont="1" applyFill="1" applyBorder="1" applyAlignment="1"/>
    <xf numFmtId="0" fontId="5" fillId="0" borderId="23" xfId="2" applyFont="1" applyFill="1" applyBorder="1" applyAlignment="1">
      <alignment horizontal="left"/>
    </xf>
    <xf numFmtId="0" fontId="4" fillId="0" borderId="41" xfId="1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5" fillId="0" borderId="37" xfId="1" applyFont="1" applyFill="1" applyBorder="1" applyAlignment="1"/>
    <xf numFmtId="0" fontId="5" fillId="0" borderId="8" xfId="2" applyFont="1" applyFill="1" applyBorder="1" applyAlignment="1"/>
    <xf numFmtId="0" fontId="5" fillId="0" borderId="36" xfId="2" applyFont="1" applyFill="1" applyBorder="1" applyAlignment="1"/>
    <xf numFmtId="0" fontId="5" fillId="0" borderId="2" xfId="2" applyFont="1" applyFill="1" applyBorder="1" applyAlignment="1"/>
    <xf numFmtId="164" fontId="5" fillId="0" borderId="1" xfId="2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/>
    <xf numFmtId="164" fontId="5" fillId="0" borderId="25" xfId="1" applyNumberFormat="1" applyFont="1" applyFill="1" applyBorder="1" applyAlignment="1">
      <alignment horizontal="center"/>
    </xf>
    <xf numFmtId="1" fontId="5" fillId="0" borderId="25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6" xfId="1" applyFont="1" applyFill="1" applyBorder="1" applyAlignment="1"/>
    <xf numFmtId="0" fontId="5" fillId="0" borderId="25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 vertical="center"/>
    </xf>
    <xf numFmtId="164" fontId="10" fillId="0" borderId="25" xfId="1" applyNumberFormat="1" applyFont="1" applyFill="1" applyBorder="1" applyAlignment="1">
      <alignment horizontal="center"/>
    </xf>
    <xf numFmtId="1" fontId="10" fillId="0" borderId="25" xfId="1" applyNumberFormat="1" applyFont="1" applyFill="1" applyBorder="1" applyAlignment="1">
      <alignment horizontal="center" vertical="center"/>
    </xf>
    <xf numFmtId="0" fontId="10" fillId="0" borderId="23" xfId="1" applyFont="1" applyFill="1" applyBorder="1" applyAlignment="1"/>
    <xf numFmtId="0" fontId="10" fillId="0" borderId="24" xfId="1" applyFont="1" applyFill="1" applyBorder="1" applyAlignment="1"/>
    <xf numFmtId="0" fontId="10" fillId="0" borderId="6" xfId="1" applyFont="1" applyFill="1" applyBorder="1" applyAlignment="1"/>
    <xf numFmtId="164" fontId="5" fillId="0" borderId="25" xfId="2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/>
    </xf>
    <xf numFmtId="0" fontId="10" fillId="0" borderId="8" xfId="1" applyFont="1" applyFill="1" applyBorder="1" applyAlignment="1"/>
    <xf numFmtId="0" fontId="10" fillId="0" borderId="36" xfId="1" applyFont="1" applyFill="1" applyBorder="1" applyAlignment="1"/>
    <xf numFmtId="0" fontId="10" fillId="0" borderId="2" xfId="1" applyFont="1" applyFill="1" applyBorder="1" applyAlignment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/>
    <xf numFmtId="0" fontId="5" fillId="0" borderId="8" xfId="2" applyFont="1" applyFill="1" applyBorder="1" applyAlignment="1">
      <alignment horizontal="left"/>
    </xf>
    <xf numFmtId="164" fontId="5" fillId="0" borderId="1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0" fontId="5" fillId="0" borderId="36" xfId="1" applyFont="1" applyFill="1" applyBorder="1" applyAlignment="1"/>
    <xf numFmtId="0" fontId="10" fillId="0" borderId="10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0" fontId="5" fillId="0" borderId="6" xfId="2" applyFont="1" applyFill="1" applyBorder="1" applyAlignment="1"/>
    <xf numFmtId="0" fontId="4" fillId="0" borderId="41" xfId="1" applyFont="1" applyFill="1" applyBorder="1" applyAlignment="1">
      <alignment horizontal="center"/>
    </xf>
    <xf numFmtId="0" fontId="5" fillId="0" borderId="37" xfId="2" applyFont="1" applyFill="1" applyBorder="1" applyAlignment="1"/>
    <xf numFmtId="0" fontId="5" fillId="0" borderId="38" xfId="2" applyFont="1" applyFill="1" applyBorder="1" applyAlignment="1"/>
    <xf numFmtId="0" fontId="5" fillId="0" borderId="39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/>
    <xf numFmtId="0" fontId="5" fillId="0" borderId="2" xfId="1" applyFont="1" applyFill="1" applyBorder="1" applyAlignment="1"/>
    <xf numFmtId="0" fontId="5" fillId="0" borderId="39" xfId="2" applyFont="1" applyFill="1" applyBorder="1" applyAlignment="1">
      <alignment horizontal="center"/>
    </xf>
    <xf numFmtId="0" fontId="10" fillId="0" borderId="39" xfId="1" applyFont="1" applyFill="1" applyBorder="1" applyAlignment="1">
      <alignment horizontal="center"/>
    </xf>
    <xf numFmtId="0" fontId="4" fillId="0" borderId="4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65" xfId="1" applyFont="1" applyFill="1" applyBorder="1" applyAlignment="1">
      <alignment horizontal="center"/>
    </xf>
    <xf numFmtId="0" fontId="14" fillId="0" borderId="6" xfId="2" applyFont="1" applyFill="1" applyBorder="1" applyAlignment="1"/>
    <xf numFmtId="0" fontId="14" fillId="0" borderId="25" xfId="2" applyFont="1" applyFill="1" applyBorder="1" applyAlignment="1">
      <alignment horizontal="center" vertical="center"/>
    </xf>
    <xf numFmtId="0" fontId="5" fillId="0" borderId="56" xfId="2" applyFont="1" applyFill="1" applyBorder="1" applyAlignment="1"/>
    <xf numFmtId="0" fontId="10" fillId="0" borderId="23" xfId="1" applyFont="1" applyBorder="1" applyAlignment="1"/>
    <xf numFmtId="0" fontId="10" fillId="0" borderId="24" xfId="1" applyFont="1" applyBorder="1" applyAlignment="1"/>
    <xf numFmtId="0" fontId="10" fillId="0" borderId="25" xfId="1" applyFont="1" applyBorder="1" applyAlignment="1">
      <alignment horizontal="center" vertical="center"/>
    </xf>
    <xf numFmtId="164" fontId="10" fillId="0" borderId="25" xfId="1" applyNumberFormat="1" applyFont="1" applyBorder="1" applyAlignment="1">
      <alignment horizontal="center"/>
    </xf>
    <xf numFmtId="1" fontId="10" fillId="0" borderId="25" xfId="1" applyNumberFormat="1" applyFont="1" applyBorder="1" applyAlignment="1">
      <alignment horizontal="center" vertical="center"/>
    </xf>
    <xf numFmtId="0" fontId="5" fillId="0" borderId="46" xfId="1" applyFont="1" applyFill="1" applyBorder="1" applyAlignment="1">
      <alignment horizontal="center"/>
    </xf>
    <xf numFmtId="0" fontId="10" fillId="0" borderId="6" xfId="1" applyFont="1" applyBorder="1" applyAlignment="1"/>
    <xf numFmtId="0" fontId="5" fillId="0" borderId="39" xfId="2" applyNumberFormat="1" applyFont="1" applyFill="1" applyBorder="1" applyAlignment="1">
      <alignment horizontal="center" vertical="center"/>
    </xf>
    <xf numFmtId="164" fontId="5" fillId="0" borderId="39" xfId="2" applyNumberFormat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66" xfId="2" applyFont="1" applyFill="1" applyBorder="1" applyAlignment="1">
      <alignment horizontal="left"/>
    </xf>
    <xf numFmtId="0" fontId="5" fillId="0" borderId="67" xfId="2" applyFont="1" applyFill="1" applyBorder="1" applyAlignment="1"/>
    <xf numFmtId="0" fontId="5" fillId="0" borderId="68" xfId="2" applyFont="1" applyFill="1" applyBorder="1" applyAlignment="1"/>
    <xf numFmtId="0" fontId="5" fillId="0" borderId="69" xfId="2" applyNumberFormat="1" applyFont="1" applyFill="1" applyBorder="1" applyAlignment="1">
      <alignment horizontal="center"/>
    </xf>
    <xf numFmtId="0" fontId="5" fillId="0" borderId="45" xfId="2" applyFont="1" applyFill="1" applyBorder="1" applyAlignment="1">
      <alignment horizontal="center"/>
    </xf>
    <xf numFmtId="0" fontId="5" fillId="0" borderId="45" xfId="2" applyNumberFormat="1" applyFont="1" applyFill="1" applyBorder="1" applyAlignment="1">
      <alignment horizontal="center"/>
    </xf>
    <xf numFmtId="0" fontId="4" fillId="0" borderId="72" xfId="1" applyFont="1" applyFill="1" applyBorder="1" applyAlignment="1">
      <alignment horizontal="center"/>
    </xf>
    <xf numFmtId="0" fontId="4" fillId="0" borderId="71" xfId="1" applyFont="1" applyFill="1" applyBorder="1" applyAlignment="1">
      <alignment horizontal="center"/>
    </xf>
    <xf numFmtId="0" fontId="5" fillId="0" borderId="24" xfId="2" applyFont="1" applyFill="1" applyBorder="1" applyAlignment="1">
      <alignment horizontal="left"/>
    </xf>
    <xf numFmtId="0" fontId="4" fillId="0" borderId="73" xfId="1" applyFont="1" applyFill="1" applyBorder="1" applyAlignment="1">
      <alignment horizontal="center"/>
    </xf>
    <xf numFmtId="0" fontId="4" fillId="0" borderId="74" xfId="1" applyFont="1" applyFill="1" applyBorder="1" applyAlignment="1">
      <alignment horizontal="center"/>
    </xf>
    <xf numFmtId="0" fontId="4" fillId="0" borderId="75" xfId="1" applyFont="1" applyFill="1" applyBorder="1" applyAlignment="1">
      <alignment horizontal="center"/>
    </xf>
    <xf numFmtId="0" fontId="5" fillId="0" borderId="77" xfId="1" applyFont="1" applyFill="1" applyBorder="1" applyAlignment="1">
      <alignment horizontal="center"/>
    </xf>
    <xf numFmtId="0" fontId="5" fillId="0" borderId="78" xfId="2" applyFont="1" applyFill="1" applyBorder="1" applyAlignment="1">
      <alignment horizontal="left"/>
    </xf>
    <xf numFmtId="0" fontId="5" fillId="0" borderId="33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1" applyFont="1" applyFill="1" applyBorder="1" applyAlignment="1">
      <alignment horizontal="left"/>
    </xf>
    <xf numFmtId="0" fontId="12" fillId="0" borderId="8" xfId="1" applyFont="1" applyFill="1" applyBorder="1" applyAlignment="1"/>
    <xf numFmtId="0" fontId="5" fillId="0" borderId="1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/>
    </xf>
    <xf numFmtId="0" fontId="4" fillId="0" borderId="79" xfId="1" applyFont="1" applyFill="1" applyBorder="1" applyAlignment="1">
      <alignment horizontal="center"/>
    </xf>
    <xf numFmtId="0" fontId="4" fillId="0" borderId="80" xfId="1" applyFont="1" applyFill="1" applyBorder="1" applyAlignment="1">
      <alignment horizontal="center"/>
    </xf>
    <xf numFmtId="0" fontId="5" fillId="0" borderId="81" xfId="2" applyFont="1" applyFill="1" applyBorder="1" applyAlignment="1">
      <alignment horizontal="left"/>
    </xf>
    <xf numFmtId="0" fontId="5" fillId="0" borderId="81" xfId="2" applyFont="1" applyFill="1" applyBorder="1" applyAlignment="1"/>
    <xf numFmtId="0" fontId="5" fillId="0" borderId="82" xfId="2" applyFont="1" applyFill="1" applyBorder="1" applyAlignment="1"/>
    <xf numFmtId="0" fontId="5" fillId="0" borderId="77" xfId="2" applyNumberFormat="1" applyFont="1" applyFill="1" applyBorder="1" applyAlignment="1">
      <alignment horizontal="center"/>
    </xf>
    <xf numFmtId="0" fontId="5" fillId="0" borderId="77" xfId="2" applyFont="1" applyFill="1" applyBorder="1" applyAlignment="1">
      <alignment horizontal="center" vertical="center"/>
    </xf>
    <xf numFmtId="164" fontId="5" fillId="0" borderId="77" xfId="2" applyNumberFormat="1" applyFont="1" applyFill="1" applyBorder="1" applyAlignment="1">
      <alignment horizontal="center"/>
    </xf>
    <xf numFmtId="1" fontId="5" fillId="0" borderId="77" xfId="2" applyNumberFormat="1" applyFont="1" applyFill="1" applyBorder="1" applyAlignment="1">
      <alignment horizontal="center" vertical="center"/>
    </xf>
    <xf numFmtId="0" fontId="5" fillId="0" borderId="77" xfId="2" applyFont="1" applyFill="1" applyBorder="1" applyAlignment="1">
      <alignment horizontal="center"/>
    </xf>
    <xf numFmtId="0" fontId="5" fillId="0" borderId="83" xfId="2" applyFont="1" applyFill="1" applyBorder="1" applyAlignment="1">
      <alignment horizontal="left"/>
    </xf>
    <xf numFmtId="0" fontId="5" fillId="0" borderId="37" xfId="2" applyFont="1" applyFill="1" applyBorder="1" applyAlignment="1">
      <alignment horizontal="left"/>
    </xf>
    <xf numFmtId="164" fontId="5" fillId="0" borderId="39" xfId="2" applyNumberFormat="1" applyFont="1" applyFill="1" applyBorder="1" applyAlignment="1">
      <alignment horizontal="center"/>
    </xf>
    <xf numFmtId="1" fontId="5" fillId="0" borderId="45" xfId="2" applyNumberFormat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/>
    </xf>
    <xf numFmtId="0" fontId="5" fillId="0" borderId="84" xfId="2" applyFont="1" applyFill="1" applyBorder="1" applyAlignment="1">
      <alignment horizontal="left"/>
    </xf>
    <xf numFmtId="0" fontId="5" fillId="0" borderId="57" xfId="2" applyFont="1" applyFill="1" applyBorder="1" applyAlignment="1">
      <alignment horizontal="left"/>
    </xf>
    <xf numFmtId="0" fontId="10" fillId="0" borderId="22" xfId="0" applyFont="1" applyBorder="1"/>
    <xf numFmtId="0" fontId="10" fillId="0" borderId="24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0" borderId="18" xfId="2" applyFont="1" applyFill="1" applyBorder="1" applyAlignment="1">
      <alignment horizontal="left" vertical="center"/>
    </xf>
    <xf numFmtId="0" fontId="10" fillId="0" borderId="9" xfId="1" applyFont="1" applyFill="1" applyBorder="1" applyAlignment="1"/>
    <xf numFmtId="0" fontId="10" fillId="0" borderId="76" xfId="1" applyFont="1" applyFill="1" applyBorder="1" applyAlignment="1"/>
    <xf numFmtId="0" fontId="10" fillId="0" borderId="70" xfId="1" applyFont="1" applyFill="1" applyBorder="1" applyAlignment="1">
      <alignment horizontal="center"/>
    </xf>
    <xf numFmtId="0" fontId="10" fillId="0" borderId="70" xfId="1" applyFont="1" applyFill="1" applyBorder="1" applyAlignment="1">
      <alignment horizontal="center" vertical="center"/>
    </xf>
    <xf numFmtId="164" fontId="10" fillId="0" borderId="70" xfId="1" applyNumberFormat="1" applyFont="1" applyFill="1" applyBorder="1" applyAlignment="1">
      <alignment horizontal="center"/>
    </xf>
    <xf numFmtId="1" fontId="10" fillId="0" borderId="70" xfId="1" applyNumberFormat="1" applyFont="1" applyFill="1" applyBorder="1" applyAlignment="1">
      <alignment horizontal="center" vertical="center"/>
    </xf>
    <xf numFmtId="0" fontId="10" fillId="0" borderId="78" xfId="1" applyFont="1" applyFill="1" applyBorder="1" applyAlignment="1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5" fillId="0" borderId="78" xfId="1" applyFont="1" applyFill="1" applyBorder="1" applyAlignme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0" borderId="40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34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textRotation="90" wrapText="1"/>
    </xf>
    <xf numFmtId="0" fontId="5" fillId="0" borderId="35" xfId="1" applyFont="1" applyBorder="1" applyAlignment="1">
      <alignment horizontal="center" vertical="center" textRotation="90" wrapText="1"/>
    </xf>
    <xf numFmtId="0" fontId="5" fillId="0" borderId="4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4" fillId="0" borderId="40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34" xfId="1" applyFont="1" applyBorder="1" applyAlignment="1">
      <alignment horizontal="center" vertical="center" textRotation="90" wrapText="1"/>
    </xf>
    <xf numFmtId="0" fontId="4" fillId="0" borderId="35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15" fillId="0" borderId="33" xfId="0" applyFont="1" applyBorder="1" applyAlignment="1">
      <alignment horizontal="center" vertical="center" textRotation="90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4" fillId="0" borderId="7" xfId="1" applyFont="1" applyBorder="1" applyAlignment="1">
      <alignment horizontal="right"/>
    </xf>
    <xf numFmtId="0" fontId="4" fillId="0" borderId="22" xfId="2" applyFont="1" applyBorder="1" applyAlignment="1">
      <alignment horizontal="center" vertical="center" textRotation="90"/>
    </xf>
    <xf numFmtId="0" fontId="4" fillId="0" borderId="48" xfId="2" applyFont="1" applyBorder="1" applyAlignment="1">
      <alignment horizontal="center" vertical="center" textRotation="90"/>
    </xf>
    <xf numFmtId="0" fontId="4" fillId="0" borderId="13" xfId="2" applyFont="1" applyBorder="1" applyAlignment="1">
      <alignment horizontal="center" vertical="center" textRotation="90"/>
    </xf>
    <xf numFmtId="0" fontId="4" fillId="0" borderId="22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9" fillId="0" borderId="0" xfId="0" applyFont="1" applyAlignment="1"/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topLeftCell="A55" zoomScaleNormal="100" workbookViewId="0">
      <selection activeCell="U71" sqref="U71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5.42578125" customWidth="1"/>
    <col min="5" max="5" width="9.42578125" customWidth="1"/>
    <col min="6" max="6" width="6.7109375" customWidth="1"/>
    <col min="7" max="7" width="18.140625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7.28515625" style="1" customWidth="1"/>
    <col min="15" max="15" width="5" customWidth="1"/>
    <col min="16" max="16" width="7.140625" customWidth="1"/>
    <col min="17" max="17" width="27.85546875" customWidth="1"/>
  </cols>
  <sheetData>
    <row r="1" spans="1:18" ht="15.7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8" ht="15.75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8" ht="15.75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8" ht="18.7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8" ht="18.75">
      <c r="A5" s="7"/>
      <c r="B5" s="7"/>
      <c r="C5" s="7"/>
      <c r="D5" s="236" t="s">
        <v>3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7"/>
    </row>
    <row r="6" spans="1:18" ht="18.75">
      <c r="A6" s="7"/>
      <c r="B6" s="7"/>
      <c r="C6" s="7"/>
      <c r="D6" s="236" t="s">
        <v>62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7"/>
    </row>
    <row r="7" spans="1:18" ht="15.75">
      <c r="A7" s="233" t="s">
        <v>65</v>
      </c>
      <c r="B7" s="233"/>
      <c r="C7" s="233"/>
      <c r="D7" s="233"/>
      <c r="E7" s="2"/>
      <c r="F7" s="6"/>
      <c r="G7" s="6"/>
      <c r="H7" s="6"/>
      <c r="I7" s="6"/>
      <c r="J7" s="6"/>
      <c r="K7" s="6"/>
      <c r="L7" s="6"/>
      <c r="M7" s="6"/>
      <c r="N7" s="22"/>
      <c r="O7" s="6"/>
      <c r="P7" s="232" t="s">
        <v>66</v>
      </c>
      <c r="Q7" s="232"/>
    </row>
    <row r="8" spans="1:18" ht="15.75">
      <c r="A8" s="233" t="s">
        <v>4</v>
      </c>
      <c r="B8" s="233"/>
      <c r="C8" s="3"/>
      <c r="D8" s="2"/>
      <c r="E8" s="2"/>
      <c r="F8" s="6"/>
      <c r="G8" s="6"/>
      <c r="H8" s="6"/>
      <c r="I8" s="6"/>
      <c r="J8" s="6"/>
      <c r="K8" s="6"/>
      <c r="L8" s="6"/>
      <c r="M8" s="6"/>
      <c r="N8" s="22"/>
      <c r="O8" s="5"/>
      <c r="P8" s="232" t="s">
        <v>5</v>
      </c>
      <c r="Q8" s="232"/>
    </row>
    <row r="9" spans="1:18" ht="15.75" thickBot="1">
      <c r="A9" s="2"/>
      <c r="B9" s="4"/>
      <c r="C9" s="1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13"/>
      <c r="Q9" s="13"/>
      <c r="R9" s="17"/>
    </row>
    <row r="10" spans="1:18" ht="15" customHeight="1" thickBot="1">
      <c r="A10" s="234" t="s">
        <v>7</v>
      </c>
      <c r="B10" s="202" t="s">
        <v>8</v>
      </c>
      <c r="C10" s="202"/>
      <c r="D10" s="202"/>
      <c r="E10" s="214" t="s">
        <v>9</v>
      </c>
      <c r="F10" s="202" t="s">
        <v>10</v>
      </c>
      <c r="G10" s="202" t="s">
        <v>11</v>
      </c>
      <c r="H10" s="202" t="s">
        <v>12</v>
      </c>
      <c r="I10" s="214" t="s">
        <v>30</v>
      </c>
      <c r="J10" s="202" t="s">
        <v>13</v>
      </c>
      <c r="K10" s="213" t="s">
        <v>14</v>
      </c>
      <c r="L10" s="213"/>
      <c r="M10" s="202" t="s">
        <v>15</v>
      </c>
      <c r="N10" s="216" t="s">
        <v>20</v>
      </c>
      <c r="O10" s="211" t="s">
        <v>16</v>
      </c>
      <c r="P10" s="202" t="s">
        <v>17</v>
      </c>
      <c r="Q10" s="202" t="s">
        <v>18</v>
      </c>
      <c r="R10" s="17"/>
    </row>
    <row r="11" spans="1:18" ht="27.75" customHeight="1" thickBot="1">
      <c r="A11" s="235"/>
      <c r="B11" s="202"/>
      <c r="C11" s="202"/>
      <c r="D11" s="202"/>
      <c r="E11" s="215"/>
      <c r="F11" s="202"/>
      <c r="G11" s="202"/>
      <c r="H11" s="202"/>
      <c r="I11" s="215"/>
      <c r="J11" s="202"/>
      <c r="K11" s="155" t="s">
        <v>19</v>
      </c>
      <c r="L11" s="155" t="s">
        <v>20</v>
      </c>
      <c r="M11" s="202"/>
      <c r="N11" s="217"/>
      <c r="O11" s="212"/>
      <c r="P11" s="202"/>
      <c r="Q11" s="202"/>
      <c r="R11" s="17"/>
    </row>
    <row r="12" spans="1:18" s="1" customFormat="1" ht="19.149999999999999" customHeight="1" thickBot="1">
      <c r="A12" s="199" t="s">
        <v>26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1"/>
      <c r="R12" s="17"/>
    </row>
    <row r="13" spans="1:18" ht="15.75" thickBot="1">
      <c r="A13" s="218" t="s">
        <v>6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20"/>
      <c r="R13" s="17"/>
    </row>
    <row r="14" spans="1:18">
      <c r="A14" s="47">
        <v>1</v>
      </c>
      <c r="B14" s="73" t="s">
        <v>53</v>
      </c>
      <c r="C14" s="74"/>
      <c r="D14" s="75"/>
      <c r="E14" s="76">
        <v>1998</v>
      </c>
      <c r="F14" s="77">
        <v>1</v>
      </c>
      <c r="G14" s="21" t="s">
        <v>67</v>
      </c>
      <c r="H14" s="78">
        <v>61.4</v>
      </c>
      <c r="I14" s="79">
        <v>32</v>
      </c>
      <c r="J14" s="76">
        <v>57</v>
      </c>
      <c r="K14" s="76">
        <v>60</v>
      </c>
      <c r="L14" s="15">
        <f t="shared" ref="L14:L19" si="0">K14/2</f>
        <v>30</v>
      </c>
      <c r="M14" s="15">
        <f t="shared" ref="M14:M19" si="1">J14+L14</f>
        <v>87</v>
      </c>
      <c r="N14" s="135">
        <f>2*M14</f>
        <v>174</v>
      </c>
      <c r="O14" s="21">
        <v>20</v>
      </c>
      <c r="P14" s="19" t="s">
        <v>108</v>
      </c>
      <c r="Q14" s="80" t="s">
        <v>36</v>
      </c>
      <c r="R14" s="17"/>
    </row>
    <row r="15" spans="1:18">
      <c r="A15" s="14">
        <v>2</v>
      </c>
      <c r="B15" s="31" t="s">
        <v>46</v>
      </c>
      <c r="C15" s="31"/>
      <c r="D15" s="32"/>
      <c r="E15" s="33">
        <v>1996</v>
      </c>
      <c r="F15" s="63">
        <v>1</v>
      </c>
      <c r="G15" s="35" t="s">
        <v>33</v>
      </c>
      <c r="H15" s="36">
        <v>60.7</v>
      </c>
      <c r="I15" s="37">
        <v>32</v>
      </c>
      <c r="J15" s="35">
        <v>43</v>
      </c>
      <c r="K15" s="35">
        <v>71</v>
      </c>
      <c r="L15" s="15">
        <f t="shared" si="0"/>
        <v>35.5</v>
      </c>
      <c r="M15" s="15">
        <f t="shared" si="1"/>
        <v>78.5</v>
      </c>
      <c r="N15" s="62">
        <f>2*M15</f>
        <v>157</v>
      </c>
      <c r="O15" s="35">
        <v>18</v>
      </c>
      <c r="P15" s="40" t="s">
        <v>108</v>
      </c>
      <c r="Q15" s="87" t="s">
        <v>47</v>
      </c>
      <c r="R15" s="17"/>
    </row>
    <row r="16" spans="1:18" s="1" customFormat="1">
      <c r="A16" s="86">
        <v>3</v>
      </c>
      <c r="B16" s="31" t="s">
        <v>44</v>
      </c>
      <c r="C16" s="31"/>
      <c r="D16" s="32"/>
      <c r="E16" s="33">
        <v>1998</v>
      </c>
      <c r="F16" s="63">
        <v>1</v>
      </c>
      <c r="G16" s="35" t="s">
        <v>33</v>
      </c>
      <c r="H16" s="36">
        <v>62</v>
      </c>
      <c r="I16" s="37">
        <v>32</v>
      </c>
      <c r="J16" s="35">
        <v>50</v>
      </c>
      <c r="K16" s="35">
        <v>55</v>
      </c>
      <c r="L16" s="15">
        <f t="shared" si="0"/>
        <v>27.5</v>
      </c>
      <c r="M16" s="15">
        <f t="shared" si="1"/>
        <v>77.5</v>
      </c>
      <c r="N16" s="62">
        <f>2*M16</f>
        <v>155</v>
      </c>
      <c r="O16" s="35">
        <v>16</v>
      </c>
      <c r="P16" s="40" t="s">
        <v>108</v>
      </c>
      <c r="Q16" s="127" t="s">
        <v>34</v>
      </c>
      <c r="R16" s="17"/>
    </row>
    <row r="17" spans="1:18" s="1" customFormat="1">
      <c r="A17" s="86">
        <v>4</v>
      </c>
      <c r="B17" s="46" t="s">
        <v>93</v>
      </c>
      <c r="C17" s="31"/>
      <c r="D17" s="32"/>
      <c r="E17" s="40">
        <v>2005</v>
      </c>
      <c r="F17" s="62">
        <v>2</v>
      </c>
      <c r="G17" s="35" t="s">
        <v>37</v>
      </c>
      <c r="H17" s="70">
        <v>59.1</v>
      </c>
      <c r="I17" s="59">
        <v>24</v>
      </c>
      <c r="J17" s="41">
        <v>60</v>
      </c>
      <c r="K17" s="41">
        <v>80</v>
      </c>
      <c r="L17" s="15">
        <f t="shared" si="0"/>
        <v>40</v>
      </c>
      <c r="M17" s="15">
        <f t="shared" si="1"/>
        <v>100</v>
      </c>
      <c r="N17" s="62">
        <f>1*M17</f>
        <v>100</v>
      </c>
      <c r="O17" s="41">
        <v>15</v>
      </c>
      <c r="P17" s="40" t="s">
        <v>109</v>
      </c>
      <c r="Q17" s="72" t="s">
        <v>71</v>
      </c>
      <c r="R17" s="17"/>
    </row>
    <row r="18" spans="1:18" s="1" customFormat="1">
      <c r="A18" s="86">
        <v>5</v>
      </c>
      <c r="B18" s="130" t="s">
        <v>68</v>
      </c>
      <c r="C18" s="130"/>
      <c r="D18" s="131"/>
      <c r="E18" s="34">
        <v>2004</v>
      </c>
      <c r="F18" s="132" t="s">
        <v>39</v>
      </c>
      <c r="G18" s="35" t="s">
        <v>32</v>
      </c>
      <c r="H18" s="133">
        <v>62.4</v>
      </c>
      <c r="I18" s="134">
        <v>16</v>
      </c>
      <c r="J18" s="34">
        <v>108</v>
      </c>
      <c r="K18" s="34">
        <v>184</v>
      </c>
      <c r="L18" s="15">
        <f t="shared" si="0"/>
        <v>92</v>
      </c>
      <c r="M18" s="15">
        <f t="shared" si="1"/>
        <v>200</v>
      </c>
      <c r="N18" s="15">
        <f>M18*0.5</f>
        <v>100</v>
      </c>
      <c r="O18" s="34">
        <v>14</v>
      </c>
      <c r="P18" s="40" t="s">
        <v>110</v>
      </c>
      <c r="Q18" s="136" t="s">
        <v>40</v>
      </c>
      <c r="R18" s="17"/>
    </row>
    <row r="19" spans="1:18" s="1" customFormat="1" ht="15.75" thickBot="1">
      <c r="A19" s="86">
        <v>6</v>
      </c>
      <c r="B19" s="31" t="s">
        <v>69</v>
      </c>
      <c r="C19" s="31"/>
      <c r="D19" s="32"/>
      <c r="E19" s="33">
        <v>2005</v>
      </c>
      <c r="F19" s="34" t="s">
        <v>39</v>
      </c>
      <c r="G19" s="35" t="s">
        <v>32</v>
      </c>
      <c r="H19" s="36">
        <v>53.2</v>
      </c>
      <c r="I19" s="37">
        <v>16</v>
      </c>
      <c r="J19" s="38">
        <v>38</v>
      </c>
      <c r="K19" s="38">
        <v>79</v>
      </c>
      <c r="L19" s="15">
        <f t="shared" si="0"/>
        <v>39.5</v>
      </c>
      <c r="M19" s="15">
        <f t="shared" si="1"/>
        <v>77.5</v>
      </c>
      <c r="N19" s="39">
        <f>M19*0.5</f>
        <v>38.75</v>
      </c>
      <c r="O19" s="34">
        <v>13</v>
      </c>
      <c r="P19" s="40" t="s">
        <v>111</v>
      </c>
      <c r="Q19" s="20" t="s">
        <v>40</v>
      </c>
      <c r="R19" s="17"/>
    </row>
    <row r="20" spans="1:18" s="1" customFormat="1" ht="15.75" thickBot="1">
      <c r="A20" s="208" t="s">
        <v>25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10"/>
      <c r="R20" s="17"/>
    </row>
    <row r="21" spans="1:18" s="1" customFormat="1">
      <c r="A21" s="88">
        <v>1</v>
      </c>
      <c r="B21" s="53" t="s">
        <v>88</v>
      </c>
      <c r="C21" s="54"/>
      <c r="D21" s="55"/>
      <c r="E21" s="18">
        <v>1995</v>
      </c>
      <c r="F21" s="76" t="s">
        <v>41</v>
      </c>
      <c r="G21" s="21" t="s">
        <v>33</v>
      </c>
      <c r="H21" s="56">
        <v>64.099999999999994</v>
      </c>
      <c r="I21" s="79">
        <v>24</v>
      </c>
      <c r="J21" s="76">
        <v>148</v>
      </c>
      <c r="K21" s="76">
        <v>229</v>
      </c>
      <c r="L21" s="15">
        <f t="shared" ref="L21:L26" si="2">K21/2</f>
        <v>114.5</v>
      </c>
      <c r="M21" s="15">
        <f t="shared" ref="M21:M26" si="3">J21+L21</f>
        <v>262.5</v>
      </c>
      <c r="N21" s="60">
        <f>1*M21</f>
        <v>262.5</v>
      </c>
      <c r="O21" s="76">
        <v>20</v>
      </c>
      <c r="P21" s="18">
        <v>1</v>
      </c>
      <c r="Q21" s="80" t="s">
        <v>89</v>
      </c>
      <c r="R21" s="17"/>
    </row>
    <row r="22" spans="1:18" s="1" customFormat="1">
      <c r="A22" s="150">
        <v>2</v>
      </c>
      <c r="B22" s="32" t="s">
        <v>85</v>
      </c>
      <c r="C22" s="129"/>
      <c r="D22" s="32"/>
      <c r="E22" s="33">
        <v>2000</v>
      </c>
      <c r="F22" s="63" t="s">
        <v>48</v>
      </c>
      <c r="G22" s="35" t="s">
        <v>33</v>
      </c>
      <c r="H22" s="36">
        <v>68</v>
      </c>
      <c r="I22" s="79">
        <v>32</v>
      </c>
      <c r="J22" s="76">
        <v>64</v>
      </c>
      <c r="K22" s="76">
        <v>65</v>
      </c>
      <c r="L22" s="15">
        <f t="shared" si="2"/>
        <v>32.5</v>
      </c>
      <c r="M22" s="15">
        <f t="shared" si="3"/>
        <v>96.5</v>
      </c>
      <c r="N22" s="60">
        <f>2*M22</f>
        <v>193</v>
      </c>
      <c r="O22" s="76">
        <v>18</v>
      </c>
      <c r="P22" s="18" t="s">
        <v>48</v>
      </c>
      <c r="Q22" s="80" t="s">
        <v>34</v>
      </c>
      <c r="R22" s="17"/>
    </row>
    <row r="23" spans="1:18" s="1" customFormat="1">
      <c r="A23" s="151">
        <v>3</v>
      </c>
      <c r="B23" s="32" t="s">
        <v>55</v>
      </c>
      <c r="C23" s="129"/>
      <c r="D23" s="32"/>
      <c r="E23" s="33">
        <v>2000</v>
      </c>
      <c r="F23" s="63">
        <v>1</v>
      </c>
      <c r="G23" s="35" t="s">
        <v>67</v>
      </c>
      <c r="H23" s="36">
        <v>64.5</v>
      </c>
      <c r="I23" s="79">
        <v>24</v>
      </c>
      <c r="J23" s="76">
        <v>79</v>
      </c>
      <c r="K23" s="76">
        <v>102</v>
      </c>
      <c r="L23" s="15">
        <f t="shared" si="2"/>
        <v>51</v>
      </c>
      <c r="M23" s="15">
        <f t="shared" si="3"/>
        <v>130</v>
      </c>
      <c r="N23" s="60">
        <f>1*M23</f>
        <v>130</v>
      </c>
      <c r="O23" s="76">
        <v>16</v>
      </c>
      <c r="P23" s="18">
        <v>1</v>
      </c>
      <c r="Q23" s="80" t="s">
        <v>36</v>
      </c>
      <c r="R23" s="17"/>
    </row>
    <row r="24" spans="1:18" s="1" customFormat="1">
      <c r="A24" s="151">
        <v>4</v>
      </c>
      <c r="B24" s="32" t="s">
        <v>82</v>
      </c>
      <c r="C24" s="129"/>
      <c r="D24" s="32"/>
      <c r="E24" s="33">
        <v>1989</v>
      </c>
      <c r="F24" s="63">
        <v>1</v>
      </c>
      <c r="G24" s="35" t="s">
        <v>120</v>
      </c>
      <c r="H24" s="36">
        <v>67.7</v>
      </c>
      <c r="I24" s="79">
        <v>32</v>
      </c>
      <c r="J24" s="76">
        <v>32</v>
      </c>
      <c r="K24" s="76">
        <v>55</v>
      </c>
      <c r="L24" s="15">
        <f t="shared" si="2"/>
        <v>27.5</v>
      </c>
      <c r="M24" s="15">
        <f t="shared" si="3"/>
        <v>59.5</v>
      </c>
      <c r="N24" s="60">
        <f>2*M24</f>
        <v>119</v>
      </c>
      <c r="O24" s="76">
        <v>15</v>
      </c>
      <c r="P24" s="18" t="s">
        <v>112</v>
      </c>
      <c r="Q24" s="80" t="s">
        <v>84</v>
      </c>
      <c r="R24" s="17"/>
    </row>
    <row r="25" spans="1:18" s="1" customFormat="1">
      <c r="A25" s="151">
        <v>5</v>
      </c>
      <c r="B25" s="149" t="s">
        <v>80</v>
      </c>
      <c r="C25" s="129"/>
      <c r="D25" s="32"/>
      <c r="E25" s="40">
        <v>2001</v>
      </c>
      <c r="F25" s="62" t="s">
        <v>39</v>
      </c>
      <c r="G25" s="35" t="s">
        <v>67</v>
      </c>
      <c r="H25" s="70">
        <v>64.3</v>
      </c>
      <c r="I25" s="71">
        <v>16</v>
      </c>
      <c r="J25" s="23">
        <v>77</v>
      </c>
      <c r="K25" s="23">
        <v>165</v>
      </c>
      <c r="L25" s="15">
        <f t="shared" si="2"/>
        <v>82.5</v>
      </c>
      <c r="M25" s="15">
        <f t="shared" si="3"/>
        <v>159.5</v>
      </c>
      <c r="N25" s="140">
        <f>M25*0.5</f>
        <v>79.75</v>
      </c>
      <c r="O25" s="23">
        <v>14</v>
      </c>
      <c r="P25" s="18" t="s">
        <v>110</v>
      </c>
      <c r="Q25" s="83" t="s">
        <v>81</v>
      </c>
      <c r="R25" s="17"/>
    </row>
    <row r="26" spans="1:18" s="1" customFormat="1" ht="15.75" thickBot="1">
      <c r="A26" s="86">
        <v>6</v>
      </c>
      <c r="B26" s="89" t="s">
        <v>74</v>
      </c>
      <c r="C26" s="89"/>
      <c r="D26" s="90"/>
      <c r="E26" s="137">
        <v>2001</v>
      </c>
      <c r="F26" s="97">
        <v>3</v>
      </c>
      <c r="G26" s="43" t="s">
        <v>37</v>
      </c>
      <c r="H26" s="138">
        <v>66.2</v>
      </c>
      <c r="I26" s="66">
        <v>24</v>
      </c>
      <c r="J26" s="63">
        <v>32</v>
      </c>
      <c r="K26" s="63">
        <v>50</v>
      </c>
      <c r="L26" s="15">
        <f t="shared" si="2"/>
        <v>25</v>
      </c>
      <c r="M26" s="15">
        <f t="shared" si="3"/>
        <v>57</v>
      </c>
      <c r="N26" s="139">
        <f>1*M26</f>
        <v>57</v>
      </c>
      <c r="O26" s="63">
        <v>13</v>
      </c>
      <c r="P26" s="33" t="s">
        <v>112</v>
      </c>
      <c r="Q26" s="69" t="s">
        <v>71</v>
      </c>
      <c r="R26" s="17"/>
    </row>
    <row r="27" spans="1:18" s="1" customFormat="1" ht="15.75" thickBot="1">
      <c r="A27" s="208" t="s">
        <v>22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  <c r="R27" s="17"/>
    </row>
    <row r="28" spans="1:18" s="1" customFormat="1">
      <c r="A28" s="126">
        <v>1</v>
      </c>
      <c r="B28" s="141" t="s">
        <v>86</v>
      </c>
      <c r="C28" s="142"/>
      <c r="D28" s="143"/>
      <c r="E28" s="144">
        <v>1998</v>
      </c>
      <c r="F28" s="60" t="s">
        <v>41</v>
      </c>
      <c r="G28" s="35" t="s">
        <v>33</v>
      </c>
      <c r="H28" s="82">
        <v>71.7</v>
      </c>
      <c r="I28" s="71">
        <v>32</v>
      </c>
      <c r="J28" s="23">
        <v>78</v>
      </c>
      <c r="K28" s="23">
        <v>96</v>
      </c>
      <c r="L28" s="15">
        <f>K28/2</f>
        <v>48</v>
      </c>
      <c r="M28" s="15">
        <f>J28+L28</f>
        <v>126</v>
      </c>
      <c r="N28" s="135">
        <f>2*M28</f>
        <v>252</v>
      </c>
      <c r="O28" s="23">
        <v>20</v>
      </c>
      <c r="P28" s="19" t="s">
        <v>48</v>
      </c>
      <c r="Q28" s="83" t="s">
        <v>87</v>
      </c>
      <c r="R28" s="17"/>
    </row>
    <row r="29" spans="1:18" s="1" customFormat="1">
      <c r="A29" s="98">
        <v>2</v>
      </c>
      <c r="B29" s="30" t="s">
        <v>97</v>
      </c>
      <c r="C29" s="30"/>
      <c r="D29" s="95"/>
      <c r="E29" s="18">
        <v>2001</v>
      </c>
      <c r="F29" s="23">
        <v>1</v>
      </c>
      <c r="G29" s="21" t="s">
        <v>37</v>
      </c>
      <c r="H29" s="92">
        <v>72</v>
      </c>
      <c r="I29" s="93">
        <v>24</v>
      </c>
      <c r="J29" s="60">
        <v>65</v>
      </c>
      <c r="K29" s="60">
        <v>100</v>
      </c>
      <c r="L29" s="15">
        <f>K29/2</f>
        <v>50</v>
      </c>
      <c r="M29" s="15">
        <f>J29+L29</f>
        <v>115</v>
      </c>
      <c r="N29" s="62">
        <f>1*M29</f>
        <v>115</v>
      </c>
      <c r="O29" s="60">
        <v>18</v>
      </c>
      <c r="P29" s="19">
        <v>2</v>
      </c>
      <c r="Q29" s="94" t="s">
        <v>71</v>
      </c>
      <c r="R29" s="17"/>
    </row>
    <row r="30" spans="1:18" s="1" customFormat="1" ht="15.75" thickBot="1">
      <c r="A30" s="86">
        <v>3</v>
      </c>
      <c r="B30" s="45" t="s">
        <v>77</v>
      </c>
      <c r="C30" s="45"/>
      <c r="D30" s="57"/>
      <c r="E30" s="33">
        <v>2004</v>
      </c>
      <c r="F30" s="41" t="s">
        <v>39</v>
      </c>
      <c r="G30" s="35" t="s">
        <v>67</v>
      </c>
      <c r="H30" s="58">
        <v>70.5</v>
      </c>
      <c r="I30" s="59">
        <v>16</v>
      </c>
      <c r="J30" s="62">
        <v>40</v>
      </c>
      <c r="K30" s="62">
        <v>80</v>
      </c>
      <c r="L30" s="15">
        <f>K30/2</f>
        <v>40</v>
      </c>
      <c r="M30" s="15">
        <f>J30+L30</f>
        <v>80</v>
      </c>
      <c r="N30" s="39">
        <f>M30*0.5</f>
        <v>40</v>
      </c>
      <c r="O30" s="62">
        <v>16</v>
      </c>
      <c r="P30" s="40" t="s">
        <v>111</v>
      </c>
      <c r="Q30" s="61" t="s">
        <v>31</v>
      </c>
      <c r="R30" s="17"/>
    </row>
    <row r="31" spans="1:18" s="1" customFormat="1" ht="15.75" thickBot="1">
      <c r="A31" s="208" t="s">
        <v>23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  <c r="R31" s="17"/>
    </row>
    <row r="32" spans="1:18" s="1" customFormat="1">
      <c r="A32" s="88">
        <v>1</v>
      </c>
      <c r="B32" s="30" t="s">
        <v>98</v>
      </c>
      <c r="C32" s="84"/>
      <c r="D32" s="95"/>
      <c r="E32" s="18">
        <v>2000</v>
      </c>
      <c r="F32" s="23" t="s">
        <v>41</v>
      </c>
      <c r="G32" s="21" t="s">
        <v>33</v>
      </c>
      <c r="H32" s="92">
        <v>80</v>
      </c>
      <c r="I32" s="93">
        <v>32</v>
      </c>
      <c r="J32" s="21">
        <v>122</v>
      </c>
      <c r="K32" s="21">
        <v>130</v>
      </c>
      <c r="L32" s="15">
        <f t="shared" ref="L32:L39" si="4">K32/2</f>
        <v>65</v>
      </c>
      <c r="M32" s="15">
        <f t="shared" ref="M32:M39" si="5">J32+L32</f>
        <v>187</v>
      </c>
      <c r="N32" s="135">
        <f>2*M32</f>
        <v>374</v>
      </c>
      <c r="O32" s="21">
        <v>20</v>
      </c>
      <c r="P32" s="19" t="s">
        <v>41</v>
      </c>
      <c r="Q32" s="94" t="s">
        <v>87</v>
      </c>
      <c r="R32" s="17"/>
    </row>
    <row r="33" spans="1:18" s="1" customFormat="1">
      <c r="A33" s="86">
        <v>2</v>
      </c>
      <c r="B33" s="45" t="s">
        <v>92</v>
      </c>
      <c r="C33" s="52"/>
      <c r="D33" s="57"/>
      <c r="E33" s="33">
        <v>1997</v>
      </c>
      <c r="F33" s="41" t="s">
        <v>48</v>
      </c>
      <c r="G33" s="35" t="s">
        <v>33</v>
      </c>
      <c r="H33" s="58">
        <v>83.9</v>
      </c>
      <c r="I33" s="59">
        <v>32</v>
      </c>
      <c r="J33" s="35">
        <v>97</v>
      </c>
      <c r="K33" s="35">
        <v>107</v>
      </c>
      <c r="L33" s="15">
        <f t="shared" si="4"/>
        <v>53.5</v>
      </c>
      <c r="M33" s="15">
        <f t="shared" si="5"/>
        <v>150.5</v>
      </c>
      <c r="N33" s="62">
        <f>2*M33</f>
        <v>301</v>
      </c>
      <c r="O33" s="35">
        <v>18</v>
      </c>
      <c r="P33" s="40" t="s">
        <v>48</v>
      </c>
      <c r="Q33" s="61" t="s">
        <v>47</v>
      </c>
      <c r="R33" s="17"/>
    </row>
    <row r="34" spans="1:18" s="1" customFormat="1">
      <c r="A34" s="147">
        <v>3</v>
      </c>
      <c r="B34" s="73" t="s">
        <v>78</v>
      </c>
      <c r="C34" s="67"/>
      <c r="D34" s="75"/>
      <c r="E34" s="76">
        <v>2000</v>
      </c>
      <c r="F34" s="77" t="s">
        <v>48</v>
      </c>
      <c r="G34" s="35" t="s">
        <v>33</v>
      </c>
      <c r="H34" s="78">
        <v>77.3</v>
      </c>
      <c r="I34" s="79">
        <v>32</v>
      </c>
      <c r="J34" s="63">
        <v>97</v>
      </c>
      <c r="K34" s="63">
        <v>96</v>
      </c>
      <c r="L34" s="15">
        <f t="shared" si="4"/>
        <v>48</v>
      </c>
      <c r="M34" s="15">
        <f t="shared" si="5"/>
        <v>145</v>
      </c>
      <c r="N34" s="62">
        <f>2*M34</f>
        <v>290</v>
      </c>
      <c r="O34" s="63">
        <v>16</v>
      </c>
      <c r="P34" s="40" t="s">
        <v>48</v>
      </c>
      <c r="Q34" s="80" t="s">
        <v>34</v>
      </c>
      <c r="R34" s="17"/>
    </row>
    <row r="35" spans="1:18" s="1" customFormat="1">
      <c r="A35" s="148">
        <v>4</v>
      </c>
      <c r="B35" s="45" t="s">
        <v>96</v>
      </c>
      <c r="C35" s="45"/>
      <c r="D35" s="57"/>
      <c r="E35" s="33">
        <v>2000</v>
      </c>
      <c r="F35" s="41" t="s">
        <v>39</v>
      </c>
      <c r="G35" s="35" t="s">
        <v>33</v>
      </c>
      <c r="H35" s="58">
        <v>76.599999999999994</v>
      </c>
      <c r="I35" s="59">
        <v>32</v>
      </c>
      <c r="J35" s="63">
        <v>28</v>
      </c>
      <c r="K35" s="63">
        <v>74</v>
      </c>
      <c r="L35" s="15">
        <f t="shared" si="4"/>
        <v>37</v>
      </c>
      <c r="M35" s="15">
        <f t="shared" si="5"/>
        <v>65</v>
      </c>
      <c r="N35" s="62">
        <f>2*M35</f>
        <v>130</v>
      </c>
      <c r="O35" s="63">
        <v>15</v>
      </c>
      <c r="P35" s="40" t="s">
        <v>112</v>
      </c>
      <c r="Q35" s="61" t="s">
        <v>34</v>
      </c>
      <c r="R35" s="17"/>
    </row>
    <row r="36" spans="1:18" s="1" customFormat="1">
      <c r="A36" s="86">
        <v>5</v>
      </c>
      <c r="B36" s="45" t="s">
        <v>79</v>
      </c>
      <c r="C36" s="45"/>
      <c r="D36" s="57"/>
      <c r="E36" s="33">
        <v>2000</v>
      </c>
      <c r="F36" s="41" t="s">
        <v>39</v>
      </c>
      <c r="G36" s="35" t="s">
        <v>67</v>
      </c>
      <c r="H36" s="58">
        <v>78.5</v>
      </c>
      <c r="I36" s="59">
        <v>16</v>
      </c>
      <c r="J36" s="97">
        <v>106</v>
      </c>
      <c r="K36" s="97">
        <v>130</v>
      </c>
      <c r="L36" s="15">
        <f t="shared" si="4"/>
        <v>65</v>
      </c>
      <c r="M36" s="15">
        <f t="shared" si="5"/>
        <v>171</v>
      </c>
      <c r="N36" s="39">
        <f>M36*0.5</f>
        <v>85.5</v>
      </c>
      <c r="O36" s="63">
        <v>14</v>
      </c>
      <c r="P36" s="44" t="s">
        <v>110</v>
      </c>
      <c r="Q36" s="61" t="s">
        <v>36</v>
      </c>
      <c r="R36" s="17"/>
    </row>
    <row r="37" spans="1:18" s="1" customFormat="1">
      <c r="A37" s="107">
        <v>6</v>
      </c>
      <c r="B37" s="45" t="s">
        <v>105</v>
      </c>
      <c r="C37" s="45"/>
      <c r="D37" s="57"/>
      <c r="E37" s="33">
        <v>2001</v>
      </c>
      <c r="F37" s="41" t="s">
        <v>39</v>
      </c>
      <c r="G37" s="35" t="s">
        <v>35</v>
      </c>
      <c r="H37" s="58">
        <v>73.599999999999994</v>
      </c>
      <c r="I37" s="59">
        <v>16</v>
      </c>
      <c r="J37" s="43">
        <v>65</v>
      </c>
      <c r="K37" s="43">
        <v>162</v>
      </c>
      <c r="L37" s="60">
        <f t="shared" si="4"/>
        <v>81</v>
      </c>
      <c r="M37" s="60">
        <f t="shared" si="5"/>
        <v>146</v>
      </c>
      <c r="N37" s="62">
        <f>M37*0.5</f>
        <v>73</v>
      </c>
      <c r="O37" s="63">
        <v>13</v>
      </c>
      <c r="P37" s="44" t="s">
        <v>114</v>
      </c>
      <c r="Q37" s="61" t="s">
        <v>75</v>
      </c>
      <c r="R37" s="17"/>
    </row>
    <row r="38" spans="1:18" s="1" customFormat="1">
      <c r="A38" s="98">
        <v>7</v>
      </c>
      <c r="B38" s="46" t="s">
        <v>106</v>
      </c>
      <c r="C38" s="31"/>
      <c r="D38" s="32"/>
      <c r="E38" s="40">
        <v>2003</v>
      </c>
      <c r="F38" s="62" t="s">
        <v>39</v>
      </c>
      <c r="G38" s="35" t="s">
        <v>35</v>
      </c>
      <c r="H38" s="70">
        <v>75.3</v>
      </c>
      <c r="I38" s="37">
        <v>16</v>
      </c>
      <c r="J38" s="96">
        <v>30</v>
      </c>
      <c r="K38" s="96">
        <v>115</v>
      </c>
      <c r="L38" s="60">
        <f t="shared" si="4"/>
        <v>57.5</v>
      </c>
      <c r="M38" s="60">
        <f t="shared" si="5"/>
        <v>87.5</v>
      </c>
      <c r="N38" s="91">
        <f>M38*0.5</f>
        <v>43.75</v>
      </c>
      <c r="O38" s="63">
        <v>12</v>
      </c>
      <c r="P38" s="44" t="s">
        <v>111</v>
      </c>
      <c r="Q38" s="72" t="s">
        <v>75</v>
      </c>
      <c r="R38" s="17"/>
    </row>
    <row r="39" spans="1:18" s="1" customFormat="1">
      <c r="A39" s="86">
        <v>8</v>
      </c>
      <c r="B39" s="45" t="s">
        <v>70</v>
      </c>
      <c r="C39" s="45"/>
      <c r="D39" s="57"/>
      <c r="E39" s="33">
        <v>2003</v>
      </c>
      <c r="F39" s="41" t="s">
        <v>39</v>
      </c>
      <c r="G39" s="35" t="s">
        <v>37</v>
      </c>
      <c r="H39" s="58">
        <v>81.400000000000006</v>
      </c>
      <c r="I39" s="59">
        <v>16</v>
      </c>
      <c r="J39" s="43">
        <v>35</v>
      </c>
      <c r="K39" s="43">
        <v>100</v>
      </c>
      <c r="L39" s="60">
        <f t="shared" si="4"/>
        <v>50</v>
      </c>
      <c r="M39" s="60">
        <f t="shared" si="5"/>
        <v>85</v>
      </c>
      <c r="N39" s="62">
        <f>M39*0.5</f>
        <v>42.5</v>
      </c>
      <c r="O39" s="63">
        <v>11</v>
      </c>
      <c r="P39" s="44" t="s">
        <v>111</v>
      </c>
      <c r="Q39" s="61" t="s">
        <v>71</v>
      </c>
      <c r="R39" s="17"/>
    </row>
    <row r="40" spans="1:18" s="1" customFormat="1" ht="15.75" thickBot="1">
      <c r="A40" s="86">
        <v>9</v>
      </c>
      <c r="B40" s="45" t="s">
        <v>45</v>
      </c>
      <c r="C40" s="45"/>
      <c r="D40" s="57"/>
      <c r="E40" s="33">
        <v>2001</v>
      </c>
      <c r="F40" s="41" t="s">
        <v>43</v>
      </c>
      <c r="G40" s="35" t="s">
        <v>35</v>
      </c>
      <c r="H40" s="58">
        <v>80</v>
      </c>
      <c r="I40" s="59">
        <v>24</v>
      </c>
      <c r="J40" s="97">
        <v>22</v>
      </c>
      <c r="K40" s="225" t="s">
        <v>113</v>
      </c>
      <c r="L40" s="226"/>
      <c r="M40" s="226"/>
      <c r="N40" s="227"/>
      <c r="O40" s="63" t="s">
        <v>112</v>
      </c>
      <c r="P40" s="44" t="s">
        <v>112</v>
      </c>
      <c r="Q40" s="61" t="s">
        <v>75</v>
      </c>
      <c r="R40" s="17"/>
    </row>
    <row r="41" spans="1:18" s="1" customFormat="1" ht="15.75" thickBot="1">
      <c r="A41" s="208" t="s">
        <v>24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10"/>
      <c r="R41" s="17"/>
    </row>
    <row r="42" spans="1:18" s="1" customFormat="1">
      <c r="A42" s="88">
        <v>1</v>
      </c>
      <c r="B42" s="73" t="s">
        <v>59</v>
      </c>
      <c r="C42" s="74"/>
      <c r="D42" s="75"/>
      <c r="E42" s="76">
        <v>1998</v>
      </c>
      <c r="F42" s="77" t="s">
        <v>48</v>
      </c>
      <c r="G42" s="21" t="s">
        <v>33</v>
      </c>
      <c r="H42" s="78">
        <v>87.2</v>
      </c>
      <c r="I42" s="79">
        <v>32</v>
      </c>
      <c r="J42" s="76">
        <v>72</v>
      </c>
      <c r="K42" s="76">
        <v>160</v>
      </c>
      <c r="L42" s="60">
        <f t="shared" ref="L42:L50" si="6">K42/2</f>
        <v>80</v>
      </c>
      <c r="M42" s="60">
        <f t="shared" ref="M42:M50" si="7">J42+L42</f>
        <v>152</v>
      </c>
      <c r="N42" s="62">
        <f>2*M42</f>
        <v>304</v>
      </c>
      <c r="O42" s="76">
        <v>20</v>
      </c>
      <c r="P42" s="19" t="s">
        <v>48</v>
      </c>
      <c r="Q42" s="80" t="s">
        <v>34</v>
      </c>
      <c r="R42" s="17"/>
    </row>
    <row r="43" spans="1:18" s="1" customFormat="1">
      <c r="A43" s="86">
        <v>2</v>
      </c>
      <c r="B43" s="45" t="s">
        <v>101</v>
      </c>
      <c r="C43" s="45"/>
      <c r="D43" s="57"/>
      <c r="E43" s="33">
        <v>1994</v>
      </c>
      <c r="F43" s="41" t="s">
        <v>48</v>
      </c>
      <c r="G43" s="35" t="s">
        <v>33</v>
      </c>
      <c r="H43" s="58">
        <v>97.8</v>
      </c>
      <c r="I43" s="59">
        <v>32</v>
      </c>
      <c r="J43" s="62">
        <v>70</v>
      </c>
      <c r="K43" s="62">
        <v>115</v>
      </c>
      <c r="L43" s="60">
        <f t="shared" si="6"/>
        <v>57.5</v>
      </c>
      <c r="M43" s="60">
        <f t="shared" si="7"/>
        <v>127.5</v>
      </c>
      <c r="N43" s="62">
        <f>2*M43</f>
        <v>255</v>
      </c>
      <c r="O43" s="62">
        <v>18</v>
      </c>
      <c r="P43" s="40" t="s">
        <v>48</v>
      </c>
      <c r="Q43" s="72" t="s">
        <v>47</v>
      </c>
      <c r="R43" s="17"/>
    </row>
    <row r="44" spans="1:18" s="1" customFormat="1">
      <c r="A44" s="147">
        <v>3</v>
      </c>
      <c r="B44" s="45" t="s">
        <v>58</v>
      </c>
      <c r="C44" s="45"/>
      <c r="D44" s="57"/>
      <c r="E44" s="33">
        <v>1973</v>
      </c>
      <c r="F44" s="41" t="s">
        <v>41</v>
      </c>
      <c r="G44" s="35" t="s">
        <v>32</v>
      </c>
      <c r="H44" s="58">
        <v>103.7</v>
      </c>
      <c r="I44" s="59">
        <v>24</v>
      </c>
      <c r="J44" s="62">
        <v>120</v>
      </c>
      <c r="K44" s="62">
        <v>228</v>
      </c>
      <c r="L44" s="60">
        <f t="shared" si="6"/>
        <v>114</v>
      </c>
      <c r="M44" s="60">
        <f t="shared" si="7"/>
        <v>234</v>
      </c>
      <c r="N44" s="62">
        <f>1*M44</f>
        <v>234</v>
      </c>
      <c r="O44" s="62">
        <v>16</v>
      </c>
      <c r="P44" s="40">
        <v>1</v>
      </c>
      <c r="Q44" s="72" t="s">
        <v>42</v>
      </c>
      <c r="R44" s="17"/>
    </row>
    <row r="45" spans="1:18" s="1" customFormat="1">
      <c r="A45" s="148">
        <v>4</v>
      </c>
      <c r="B45" s="45" t="s">
        <v>129</v>
      </c>
      <c r="C45" s="45"/>
      <c r="D45" s="57"/>
      <c r="E45" s="33">
        <v>1995</v>
      </c>
      <c r="F45" s="41">
        <v>1</v>
      </c>
      <c r="G45" s="35" t="s">
        <v>33</v>
      </c>
      <c r="H45" s="58">
        <v>87</v>
      </c>
      <c r="I45" s="59">
        <v>24</v>
      </c>
      <c r="J45" s="62">
        <v>124</v>
      </c>
      <c r="K45" s="62">
        <v>173</v>
      </c>
      <c r="L45" s="60">
        <f t="shared" si="6"/>
        <v>86.5</v>
      </c>
      <c r="M45" s="60">
        <f t="shared" si="7"/>
        <v>210.5</v>
      </c>
      <c r="N45" s="62">
        <f>1*M45</f>
        <v>210.5</v>
      </c>
      <c r="O45" s="62">
        <v>15</v>
      </c>
      <c r="P45" s="40">
        <v>1</v>
      </c>
      <c r="Q45" s="72" t="s">
        <v>34</v>
      </c>
      <c r="R45" s="17"/>
    </row>
    <row r="46" spans="1:18" s="1" customFormat="1">
      <c r="A46" s="86">
        <v>5</v>
      </c>
      <c r="B46" s="73" t="s">
        <v>56</v>
      </c>
      <c r="C46" s="73"/>
      <c r="D46" s="75"/>
      <c r="E46" s="76">
        <v>1999</v>
      </c>
      <c r="F46" s="77" t="s">
        <v>39</v>
      </c>
      <c r="G46" s="21" t="s">
        <v>33</v>
      </c>
      <c r="H46" s="78">
        <v>90</v>
      </c>
      <c r="I46" s="79">
        <v>24</v>
      </c>
      <c r="J46" s="76">
        <v>116</v>
      </c>
      <c r="K46" s="76">
        <v>121</v>
      </c>
      <c r="L46" s="60">
        <f t="shared" si="6"/>
        <v>60.5</v>
      </c>
      <c r="M46" s="60">
        <f t="shared" si="7"/>
        <v>176.5</v>
      </c>
      <c r="N46" s="62">
        <f>1*M46</f>
        <v>176.5</v>
      </c>
      <c r="O46" s="76">
        <v>14</v>
      </c>
      <c r="P46" s="19" t="s">
        <v>109</v>
      </c>
      <c r="Q46" s="80" t="s">
        <v>34</v>
      </c>
      <c r="R46" s="17"/>
    </row>
    <row r="47" spans="1:18" s="1" customFormat="1">
      <c r="A47" s="107">
        <v>6</v>
      </c>
      <c r="B47" s="161" t="s">
        <v>121</v>
      </c>
      <c r="C47" s="162"/>
      <c r="D47" s="95"/>
      <c r="E47" s="163">
        <v>1986</v>
      </c>
      <c r="F47" s="76" t="s">
        <v>39</v>
      </c>
      <c r="G47" s="77" t="s">
        <v>122</v>
      </c>
      <c r="H47" s="78">
        <v>87.7</v>
      </c>
      <c r="I47" s="79">
        <v>24</v>
      </c>
      <c r="J47" s="76">
        <v>67</v>
      </c>
      <c r="K47" s="76">
        <v>149</v>
      </c>
      <c r="L47" s="60">
        <f t="shared" si="6"/>
        <v>74.5</v>
      </c>
      <c r="M47" s="60">
        <f t="shared" si="7"/>
        <v>141.5</v>
      </c>
      <c r="N47" s="62">
        <f>1*M47</f>
        <v>141.5</v>
      </c>
      <c r="O47" s="76">
        <v>13</v>
      </c>
      <c r="P47" s="19" t="s">
        <v>137</v>
      </c>
      <c r="Q47" s="164" t="s">
        <v>123</v>
      </c>
      <c r="R47" s="17"/>
    </row>
    <row r="48" spans="1:18" s="1" customFormat="1">
      <c r="A48" s="98">
        <v>7</v>
      </c>
      <c r="B48" s="30" t="s">
        <v>124</v>
      </c>
      <c r="C48" s="30"/>
      <c r="D48" s="95"/>
      <c r="E48" s="18">
        <v>1977</v>
      </c>
      <c r="F48" s="23">
        <v>1</v>
      </c>
      <c r="G48" s="21" t="s">
        <v>33</v>
      </c>
      <c r="H48" s="92">
        <v>110</v>
      </c>
      <c r="I48" s="93">
        <v>16</v>
      </c>
      <c r="J48" s="60">
        <v>133</v>
      </c>
      <c r="K48" s="60">
        <v>214</v>
      </c>
      <c r="L48" s="60">
        <f t="shared" si="6"/>
        <v>107</v>
      </c>
      <c r="M48" s="60">
        <f t="shared" si="7"/>
        <v>240</v>
      </c>
      <c r="N48" s="62">
        <f>0.5*M48</f>
        <v>120</v>
      </c>
      <c r="O48" s="60">
        <v>12</v>
      </c>
      <c r="P48" s="19" t="s">
        <v>43</v>
      </c>
      <c r="Q48" s="83" t="s">
        <v>36</v>
      </c>
      <c r="R48" s="17"/>
    </row>
    <row r="49" spans="1:18" s="1" customFormat="1">
      <c r="A49" s="86">
        <v>8</v>
      </c>
      <c r="B49" s="30" t="s">
        <v>102</v>
      </c>
      <c r="C49" s="30"/>
      <c r="D49" s="95"/>
      <c r="E49" s="18">
        <v>1975</v>
      </c>
      <c r="F49" s="23" t="s">
        <v>39</v>
      </c>
      <c r="G49" s="21" t="s">
        <v>67</v>
      </c>
      <c r="H49" s="92">
        <v>90.3</v>
      </c>
      <c r="I49" s="93">
        <v>16</v>
      </c>
      <c r="J49" s="60">
        <v>100</v>
      </c>
      <c r="K49" s="60">
        <v>222</v>
      </c>
      <c r="L49" s="60">
        <f t="shared" si="6"/>
        <v>111</v>
      </c>
      <c r="M49" s="60">
        <f t="shared" si="7"/>
        <v>211</v>
      </c>
      <c r="N49" s="62">
        <f>M49*0.5</f>
        <v>105.5</v>
      </c>
      <c r="O49" s="60" t="s">
        <v>103</v>
      </c>
      <c r="P49" s="19" t="s">
        <v>110</v>
      </c>
      <c r="Q49" s="94" t="s">
        <v>104</v>
      </c>
      <c r="R49" s="17"/>
    </row>
    <row r="50" spans="1:18" s="1" customFormat="1" ht="15.75" thickBot="1">
      <c r="A50" s="86">
        <v>9</v>
      </c>
      <c r="B50" s="45" t="s">
        <v>127</v>
      </c>
      <c r="C50" s="45"/>
      <c r="D50" s="57"/>
      <c r="E50" s="33">
        <v>2002</v>
      </c>
      <c r="F50" s="41" t="s">
        <v>39</v>
      </c>
      <c r="G50" s="35" t="s">
        <v>32</v>
      </c>
      <c r="H50" s="58">
        <v>120</v>
      </c>
      <c r="I50" s="59">
        <v>16</v>
      </c>
      <c r="J50" s="62">
        <v>121</v>
      </c>
      <c r="K50" s="62">
        <v>143</v>
      </c>
      <c r="L50" s="60">
        <f t="shared" si="6"/>
        <v>71.5</v>
      </c>
      <c r="M50" s="60">
        <f t="shared" si="7"/>
        <v>192.5</v>
      </c>
      <c r="N50" s="62">
        <f>0.5*M50</f>
        <v>96.25</v>
      </c>
      <c r="O50" s="62">
        <v>11</v>
      </c>
      <c r="P50" s="19" t="s">
        <v>110</v>
      </c>
      <c r="Q50" s="72" t="s">
        <v>40</v>
      </c>
      <c r="R50" s="17"/>
    </row>
    <row r="51" spans="1:18" s="1" customFormat="1" ht="15.75" thickBot="1">
      <c r="A51" s="222" t="s">
        <v>21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4"/>
      <c r="R51" s="17"/>
    </row>
    <row r="52" spans="1:18" s="1" customFormat="1" ht="15.75" thickBot="1">
      <c r="A52" s="222" t="s">
        <v>50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4"/>
      <c r="R52" s="17"/>
    </row>
    <row r="53" spans="1:18" s="1" customFormat="1" ht="15.75" thickBot="1">
      <c r="A53" s="208" t="s">
        <v>22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10"/>
      <c r="R53" s="17"/>
    </row>
    <row r="54" spans="1:18" s="1" customFormat="1">
      <c r="A54" s="88">
        <v>1</v>
      </c>
      <c r="B54" s="46" t="s">
        <v>100</v>
      </c>
      <c r="C54" s="31"/>
      <c r="D54" s="32"/>
      <c r="E54" s="40">
        <v>1998</v>
      </c>
      <c r="F54" s="62" t="s">
        <v>48</v>
      </c>
      <c r="G54" s="35" t="s">
        <v>33</v>
      </c>
      <c r="H54" s="70">
        <v>73</v>
      </c>
      <c r="I54" s="71">
        <v>24</v>
      </c>
      <c r="J54" s="23">
        <v>85</v>
      </c>
      <c r="K54" s="23"/>
      <c r="L54" s="60"/>
      <c r="M54" s="60"/>
      <c r="N54" s="60">
        <f>1*J54</f>
        <v>85</v>
      </c>
      <c r="O54" s="23">
        <v>20</v>
      </c>
      <c r="P54" s="19">
        <v>1</v>
      </c>
      <c r="Q54" s="72" t="s">
        <v>87</v>
      </c>
      <c r="R54" s="17"/>
    </row>
    <row r="55" spans="1:18" s="1" customFormat="1">
      <c r="A55" s="98">
        <v>2</v>
      </c>
      <c r="B55" s="46" t="s">
        <v>118</v>
      </c>
      <c r="C55" s="31"/>
      <c r="D55" s="32"/>
      <c r="E55" s="40">
        <v>1999</v>
      </c>
      <c r="F55" s="62" t="s">
        <v>48</v>
      </c>
      <c r="G55" s="35" t="s">
        <v>33</v>
      </c>
      <c r="H55" s="70">
        <v>65.400000000000006</v>
      </c>
      <c r="I55" s="71">
        <v>32</v>
      </c>
      <c r="J55" s="41">
        <v>40</v>
      </c>
      <c r="K55" s="41"/>
      <c r="L55" s="60"/>
      <c r="M55" s="60"/>
      <c r="N55" s="60">
        <f>2*J55</f>
        <v>80</v>
      </c>
      <c r="O55" s="23">
        <v>18</v>
      </c>
      <c r="P55" s="40" t="s">
        <v>112</v>
      </c>
      <c r="Q55" s="72" t="s">
        <v>36</v>
      </c>
      <c r="R55" s="17"/>
    </row>
    <row r="56" spans="1:18" s="1" customFormat="1">
      <c r="A56" s="98">
        <v>3</v>
      </c>
      <c r="B56" s="176" t="s">
        <v>44</v>
      </c>
      <c r="C56" s="89"/>
      <c r="D56" s="90"/>
      <c r="E56" s="44">
        <v>1998</v>
      </c>
      <c r="F56" s="91">
        <v>1</v>
      </c>
      <c r="G56" s="43" t="s">
        <v>33</v>
      </c>
      <c r="H56" s="177">
        <v>62.4</v>
      </c>
      <c r="I56" s="178">
        <v>24</v>
      </c>
      <c r="J56" s="145">
        <v>61</v>
      </c>
      <c r="K56" s="145"/>
      <c r="L56" s="179"/>
      <c r="M56" s="179"/>
      <c r="N56" s="62">
        <f>1*J56</f>
        <v>61</v>
      </c>
      <c r="O56" s="145">
        <v>16</v>
      </c>
      <c r="P56" s="146">
        <v>1</v>
      </c>
      <c r="Q56" s="180" t="s">
        <v>34</v>
      </c>
      <c r="R56" s="17"/>
    </row>
    <row r="57" spans="1:18" s="1" customFormat="1">
      <c r="A57" s="98">
        <v>4</v>
      </c>
      <c r="B57" s="181" t="s">
        <v>138</v>
      </c>
      <c r="C57" s="31"/>
      <c r="D57" s="32"/>
      <c r="E57" s="40">
        <v>2001</v>
      </c>
      <c r="F57" s="62">
        <v>2</v>
      </c>
      <c r="G57" s="35" t="s">
        <v>67</v>
      </c>
      <c r="H57" s="70">
        <v>62.7</v>
      </c>
      <c r="I57" s="37">
        <v>24</v>
      </c>
      <c r="J57" s="41">
        <v>60</v>
      </c>
      <c r="K57" s="41"/>
      <c r="L57" s="62"/>
      <c r="M57" s="62"/>
      <c r="N57" s="179">
        <f>1*J57</f>
        <v>60</v>
      </c>
      <c r="O57" s="41">
        <v>15</v>
      </c>
      <c r="P57" s="40" t="s">
        <v>109</v>
      </c>
      <c r="Q57" s="72" t="s">
        <v>36</v>
      </c>
      <c r="R57" s="17"/>
    </row>
    <row r="58" spans="1:18" s="1" customFormat="1" ht="15.75" thickBot="1">
      <c r="A58" s="86" t="s">
        <v>112</v>
      </c>
      <c r="B58" s="67" t="s">
        <v>116</v>
      </c>
      <c r="C58" s="67"/>
      <c r="D58" s="68"/>
      <c r="E58" s="63">
        <v>1997</v>
      </c>
      <c r="F58" s="64" t="s">
        <v>117</v>
      </c>
      <c r="G58" s="35" t="s">
        <v>67</v>
      </c>
      <c r="H58" s="65">
        <v>70</v>
      </c>
      <c r="I58" s="66">
        <v>30</v>
      </c>
      <c r="J58" s="97">
        <v>78</v>
      </c>
      <c r="K58" s="97"/>
      <c r="L58" s="60"/>
      <c r="M58" s="60"/>
      <c r="N58" s="62">
        <f>1.8*J58</f>
        <v>140.4</v>
      </c>
      <c r="O58" s="63" t="s">
        <v>107</v>
      </c>
      <c r="P58" s="44" t="s">
        <v>112</v>
      </c>
      <c r="Q58" s="69" t="s">
        <v>31</v>
      </c>
      <c r="R58" s="17"/>
    </row>
    <row r="59" spans="1:18" s="1" customFormat="1" ht="15.75" thickBot="1">
      <c r="A59" s="208" t="s">
        <v>23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0"/>
      <c r="R59" s="17"/>
    </row>
    <row r="60" spans="1:18" s="1" customFormat="1">
      <c r="A60" s="88">
        <v>1</v>
      </c>
      <c r="B60" s="30" t="s">
        <v>57</v>
      </c>
      <c r="C60" s="84"/>
      <c r="D60" s="95"/>
      <c r="E60" s="18">
        <v>1987</v>
      </c>
      <c r="F60" s="23" t="s">
        <v>41</v>
      </c>
      <c r="G60" s="21" t="s">
        <v>33</v>
      </c>
      <c r="H60" s="92">
        <v>81.7</v>
      </c>
      <c r="I60" s="93">
        <v>24</v>
      </c>
      <c r="J60" s="60">
        <v>112</v>
      </c>
      <c r="K60" s="60"/>
      <c r="L60" s="60"/>
      <c r="M60" s="60"/>
      <c r="N60" s="60">
        <f>1*J60</f>
        <v>112</v>
      </c>
      <c r="O60" s="21">
        <v>20</v>
      </c>
      <c r="P60" s="19">
        <v>1</v>
      </c>
      <c r="Q60" s="94" t="s">
        <v>36</v>
      </c>
      <c r="R60" s="17"/>
    </row>
    <row r="61" spans="1:18" s="1" customFormat="1">
      <c r="A61" s="147">
        <v>2</v>
      </c>
      <c r="B61" s="67" t="s">
        <v>126</v>
      </c>
      <c r="C61" s="67"/>
      <c r="D61" s="68"/>
      <c r="E61" s="63">
        <v>1995</v>
      </c>
      <c r="F61" s="64" t="s">
        <v>48</v>
      </c>
      <c r="G61" s="35" t="s">
        <v>33</v>
      </c>
      <c r="H61" s="65">
        <v>80</v>
      </c>
      <c r="I61" s="66">
        <v>32</v>
      </c>
      <c r="J61" s="97">
        <v>55</v>
      </c>
      <c r="K61" s="97"/>
      <c r="L61" s="60"/>
      <c r="M61" s="60"/>
      <c r="N61" s="60">
        <f>2*J61</f>
        <v>110</v>
      </c>
      <c r="O61" s="63">
        <v>18</v>
      </c>
      <c r="P61" s="40" t="s">
        <v>48</v>
      </c>
      <c r="Q61" s="69" t="s">
        <v>34</v>
      </c>
      <c r="R61" s="17"/>
    </row>
    <row r="62" spans="1:18" s="1" customFormat="1">
      <c r="A62" s="148">
        <v>3</v>
      </c>
      <c r="B62" s="81" t="s">
        <v>78</v>
      </c>
      <c r="C62" s="31"/>
      <c r="D62" s="55"/>
      <c r="E62" s="19">
        <v>2000</v>
      </c>
      <c r="F62" s="60" t="s">
        <v>48</v>
      </c>
      <c r="G62" s="35" t="s">
        <v>33</v>
      </c>
      <c r="H62" s="82">
        <v>78.900000000000006</v>
      </c>
      <c r="I62" s="71">
        <v>24</v>
      </c>
      <c r="J62" s="91">
        <v>95</v>
      </c>
      <c r="K62" s="91"/>
      <c r="L62" s="60"/>
      <c r="M62" s="60"/>
      <c r="N62" s="60">
        <f>1*J62</f>
        <v>95</v>
      </c>
      <c r="O62" s="62">
        <v>16</v>
      </c>
      <c r="P62" s="146">
        <v>1</v>
      </c>
      <c r="Q62" s="83" t="s">
        <v>34</v>
      </c>
      <c r="R62" s="17"/>
    </row>
    <row r="63" spans="1:18" s="1" customFormat="1" ht="15.75" thickBot="1">
      <c r="A63" s="86">
        <v>4</v>
      </c>
      <c r="B63" s="73" t="s">
        <v>119</v>
      </c>
      <c r="C63" s="67"/>
      <c r="D63" s="75"/>
      <c r="E63" s="76">
        <v>1978</v>
      </c>
      <c r="F63" s="77" t="s">
        <v>48</v>
      </c>
      <c r="G63" s="35" t="s">
        <v>120</v>
      </c>
      <c r="H63" s="78">
        <v>79.400000000000006</v>
      </c>
      <c r="I63" s="79">
        <v>24</v>
      </c>
      <c r="J63" s="63">
        <v>64</v>
      </c>
      <c r="K63" s="63"/>
      <c r="L63" s="62"/>
      <c r="M63" s="60"/>
      <c r="N63" s="60">
        <f>1*J63</f>
        <v>64</v>
      </c>
      <c r="O63" s="63">
        <v>15</v>
      </c>
      <c r="P63" s="40">
        <v>3</v>
      </c>
      <c r="Q63" s="80" t="s">
        <v>36</v>
      </c>
      <c r="R63" s="17"/>
    </row>
    <row r="64" spans="1:18" s="1" customFormat="1" ht="15.75" thickBot="1">
      <c r="A64" s="208" t="s">
        <v>24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10"/>
      <c r="R64" s="17"/>
    </row>
    <row r="65" spans="1:18" s="1" customFormat="1">
      <c r="A65" s="88">
        <v>1</v>
      </c>
      <c r="B65" s="30" t="s">
        <v>125</v>
      </c>
      <c r="C65" s="84"/>
      <c r="D65" s="95"/>
      <c r="E65" s="18">
        <v>1992</v>
      </c>
      <c r="F65" s="23" t="s">
        <v>41</v>
      </c>
      <c r="G65" s="21" t="s">
        <v>67</v>
      </c>
      <c r="H65" s="92">
        <v>95</v>
      </c>
      <c r="I65" s="93">
        <v>32</v>
      </c>
      <c r="J65" s="60">
        <v>65</v>
      </c>
      <c r="K65" s="60"/>
      <c r="L65" s="60"/>
      <c r="M65" s="60"/>
      <c r="N65" s="60">
        <f>2*J65</f>
        <v>130</v>
      </c>
      <c r="O65" s="60">
        <v>20</v>
      </c>
      <c r="P65" s="40" t="s">
        <v>48</v>
      </c>
      <c r="Q65" s="83" t="s">
        <v>36</v>
      </c>
      <c r="R65" s="17"/>
    </row>
    <row r="66" spans="1:18" s="1" customFormat="1">
      <c r="A66" s="98">
        <v>2</v>
      </c>
      <c r="B66" s="30" t="s">
        <v>58</v>
      </c>
      <c r="C66" s="30"/>
      <c r="D66" s="95"/>
      <c r="E66" s="18">
        <v>1973</v>
      </c>
      <c r="F66" s="23" t="s">
        <v>41</v>
      </c>
      <c r="G66" s="21" t="s">
        <v>32</v>
      </c>
      <c r="H66" s="92">
        <v>103.7</v>
      </c>
      <c r="I66" s="93">
        <v>24</v>
      </c>
      <c r="J66" s="60">
        <v>102</v>
      </c>
      <c r="K66" s="60"/>
      <c r="L66" s="60"/>
      <c r="M66" s="60"/>
      <c r="N66" s="60">
        <f>1*J66</f>
        <v>102</v>
      </c>
      <c r="O66" s="60">
        <v>18</v>
      </c>
      <c r="P66" s="19">
        <v>1</v>
      </c>
      <c r="Q66" s="83" t="s">
        <v>42</v>
      </c>
      <c r="R66" s="17"/>
    </row>
    <row r="67" spans="1:18" s="1" customFormat="1" ht="16.5" customHeight="1">
      <c r="A67" s="86">
        <v>3</v>
      </c>
      <c r="B67" s="67" t="s">
        <v>59</v>
      </c>
      <c r="C67" s="67"/>
      <c r="D67" s="68"/>
      <c r="E67" s="63">
        <v>1998</v>
      </c>
      <c r="F67" s="64" t="s">
        <v>48</v>
      </c>
      <c r="G67" s="35" t="s">
        <v>33</v>
      </c>
      <c r="H67" s="65">
        <v>87</v>
      </c>
      <c r="I67" s="66">
        <v>24</v>
      </c>
      <c r="J67" s="63">
        <v>85</v>
      </c>
      <c r="K67" s="63"/>
      <c r="L67" s="62"/>
      <c r="M67" s="60"/>
      <c r="N67" s="60">
        <f>1*J67</f>
        <v>85</v>
      </c>
      <c r="O67" s="63">
        <v>16</v>
      </c>
      <c r="P67" s="40">
        <v>2</v>
      </c>
      <c r="Q67" s="80" t="s">
        <v>34</v>
      </c>
      <c r="R67" s="17"/>
    </row>
    <row r="68" spans="1:18" s="1" customFormat="1" ht="16.5" customHeight="1" thickBot="1">
      <c r="A68" s="203" t="s">
        <v>51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5"/>
      <c r="R68" s="17"/>
    </row>
    <row r="69" spans="1:18" s="1" customFormat="1" ht="15.75" thickBot="1">
      <c r="A69" s="203" t="s">
        <v>21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5"/>
      <c r="R69" s="17"/>
    </row>
    <row r="70" spans="1:18" s="1" customFormat="1" ht="15.75" thickBot="1">
      <c r="A70" s="208" t="s">
        <v>6</v>
      </c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10"/>
      <c r="R70" s="17"/>
    </row>
    <row r="71" spans="1:18" s="1" customFormat="1">
      <c r="A71" s="88">
        <v>1</v>
      </c>
      <c r="B71" s="73" t="s">
        <v>52</v>
      </c>
      <c r="C71" s="74"/>
      <c r="D71" s="75"/>
      <c r="E71" s="76">
        <v>1997</v>
      </c>
      <c r="F71" s="77" t="s">
        <v>48</v>
      </c>
      <c r="G71" s="21" t="s">
        <v>67</v>
      </c>
      <c r="H71" s="78">
        <v>58.7</v>
      </c>
      <c r="I71" s="79">
        <v>12</v>
      </c>
      <c r="J71" s="76">
        <v>101</v>
      </c>
      <c r="K71" s="76"/>
      <c r="L71" s="60"/>
      <c r="M71" s="60"/>
      <c r="N71" s="60">
        <f>0.25*J71</f>
        <v>25.25</v>
      </c>
      <c r="O71" s="76">
        <v>20</v>
      </c>
      <c r="P71" s="19" t="s">
        <v>112</v>
      </c>
      <c r="Q71" s="80" t="s">
        <v>31</v>
      </c>
      <c r="R71" s="17"/>
    </row>
    <row r="72" spans="1:18" s="1" customFormat="1">
      <c r="A72" s="98" t="s">
        <v>112</v>
      </c>
      <c r="B72" s="73" t="s">
        <v>128</v>
      </c>
      <c r="C72" s="73"/>
      <c r="D72" s="75"/>
      <c r="E72" s="76">
        <v>2004</v>
      </c>
      <c r="F72" s="77" t="s">
        <v>39</v>
      </c>
      <c r="G72" s="21" t="s">
        <v>67</v>
      </c>
      <c r="H72" s="78">
        <v>52.1</v>
      </c>
      <c r="I72" s="79">
        <v>8</v>
      </c>
      <c r="J72" s="76">
        <v>52</v>
      </c>
      <c r="K72" s="76"/>
      <c r="L72" s="60"/>
      <c r="M72" s="60"/>
      <c r="N72" s="60">
        <f>0.07*J72</f>
        <v>3.6400000000000006</v>
      </c>
      <c r="O72" s="76" t="s">
        <v>107</v>
      </c>
      <c r="P72" s="19" t="s">
        <v>112</v>
      </c>
      <c r="Q72" s="80" t="s">
        <v>31</v>
      </c>
      <c r="R72" s="17"/>
    </row>
    <row r="73" spans="1:18" s="1" customFormat="1" ht="15.75" thickBot="1">
      <c r="A73" s="86" t="s">
        <v>112</v>
      </c>
      <c r="B73" s="46" t="s">
        <v>95</v>
      </c>
      <c r="C73" s="31"/>
      <c r="D73" s="32"/>
      <c r="E73" s="40">
        <v>2005</v>
      </c>
      <c r="F73" s="62" t="s">
        <v>43</v>
      </c>
      <c r="G73" s="35" t="s">
        <v>37</v>
      </c>
      <c r="H73" s="70">
        <v>45.5</v>
      </c>
      <c r="I73" s="37">
        <v>6</v>
      </c>
      <c r="J73" s="41">
        <v>76</v>
      </c>
      <c r="K73" s="41"/>
      <c r="L73" s="62"/>
      <c r="M73" s="60"/>
      <c r="N73" s="60">
        <f>0.055*J73</f>
        <v>4.18</v>
      </c>
      <c r="O73" s="41" t="s">
        <v>107</v>
      </c>
      <c r="P73" s="40" t="s">
        <v>112</v>
      </c>
      <c r="Q73" s="72" t="s">
        <v>71</v>
      </c>
      <c r="R73" s="17"/>
    </row>
    <row r="74" spans="1:18" s="1" customFormat="1" ht="15.75" thickBot="1">
      <c r="A74" s="222" t="s">
        <v>14</v>
      </c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4"/>
      <c r="R74" s="17"/>
    </row>
    <row r="75" spans="1:18" s="1" customFormat="1" ht="15.75" thickBot="1">
      <c r="A75" s="208" t="s">
        <v>6</v>
      </c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10"/>
      <c r="R75" s="17"/>
    </row>
    <row r="76" spans="1:18" s="1" customFormat="1">
      <c r="A76" s="88">
        <v>1</v>
      </c>
      <c r="B76" s="73" t="s">
        <v>49</v>
      </c>
      <c r="C76" s="74"/>
      <c r="D76" s="75"/>
      <c r="E76" s="76">
        <v>1997</v>
      </c>
      <c r="F76" s="77" t="s">
        <v>41</v>
      </c>
      <c r="G76" s="21" t="s">
        <v>90</v>
      </c>
      <c r="H76" s="78">
        <v>62</v>
      </c>
      <c r="I76" s="79">
        <v>16</v>
      </c>
      <c r="J76" s="76"/>
      <c r="K76" s="76">
        <v>217</v>
      </c>
      <c r="L76" s="60"/>
      <c r="M76" s="60"/>
      <c r="N76" s="60">
        <f>0.5*K76</f>
        <v>108.5</v>
      </c>
      <c r="O76" s="76">
        <v>20</v>
      </c>
      <c r="P76" s="19">
        <v>1</v>
      </c>
      <c r="Q76" s="80" t="s">
        <v>91</v>
      </c>
      <c r="R76" s="17"/>
    </row>
    <row r="77" spans="1:18" s="1" customFormat="1">
      <c r="A77" s="86">
        <v>2</v>
      </c>
      <c r="B77" s="67" t="s">
        <v>52</v>
      </c>
      <c r="C77" s="67"/>
      <c r="D77" s="68"/>
      <c r="E77" s="63">
        <v>1997</v>
      </c>
      <c r="F77" s="64" t="s">
        <v>48</v>
      </c>
      <c r="G77" s="51" t="s">
        <v>67</v>
      </c>
      <c r="H77" s="65">
        <v>58.7</v>
      </c>
      <c r="I77" s="66">
        <v>24</v>
      </c>
      <c r="J77" s="63"/>
      <c r="K77" s="63">
        <v>104</v>
      </c>
      <c r="L77" s="62"/>
      <c r="M77" s="60"/>
      <c r="N77" s="60">
        <f>1*K77</f>
        <v>104</v>
      </c>
      <c r="O77" s="63">
        <v>18</v>
      </c>
      <c r="P77" s="40" t="s">
        <v>48</v>
      </c>
      <c r="Q77" s="69" t="s">
        <v>31</v>
      </c>
      <c r="R77" s="17"/>
    </row>
    <row r="78" spans="1:18" s="1" customFormat="1">
      <c r="A78" s="107">
        <v>3</v>
      </c>
      <c r="B78" s="46" t="s">
        <v>95</v>
      </c>
      <c r="C78" s="31"/>
      <c r="D78" s="32"/>
      <c r="E78" s="40">
        <v>2005</v>
      </c>
      <c r="F78" s="62" t="s">
        <v>43</v>
      </c>
      <c r="G78" s="51" t="s">
        <v>37</v>
      </c>
      <c r="H78" s="70">
        <v>45.5</v>
      </c>
      <c r="I78" s="37">
        <v>12</v>
      </c>
      <c r="J78" s="41"/>
      <c r="K78" s="41">
        <v>142</v>
      </c>
      <c r="L78" s="62"/>
      <c r="M78" s="60"/>
      <c r="N78" s="60">
        <f>0.25*K78</f>
        <v>35.5</v>
      </c>
      <c r="O78" s="41">
        <v>16</v>
      </c>
      <c r="P78" s="40" t="s">
        <v>112</v>
      </c>
      <c r="Q78" s="72" t="s">
        <v>71</v>
      </c>
      <c r="R78" s="17"/>
    </row>
    <row r="79" spans="1:18" s="1" customFormat="1">
      <c r="A79" s="98">
        <v>4</v>
      </c>
      <c r="B79" s="67" t="s">
        <v>76</v>
      </c>
      <c r="C79" s="67"/>
      <c r="D79" s="68"/>
      <c r="E79" s="63">
        <v>2004</v>
      </c>
      <c r="F79" s="64" t="s">
        <v>39</v>
      </c>
      <c r="G79" s="128" t="s">
        <v>67</v>
      </c>
      <c r="H79" s="65">
        <v>52.1</v>
      </c>
      <c r="I79" s="66">
        <v>12</v>
      </c>
      <c r="J79" s="63"/>
      <c r="K79" s="63">
        <v>125</v>
      </c>
      <c r="L79" s="62"/>
      <c r="M79" s="60"/>
      <c r="N79" s="60">
        <f>0.25*K79</f>
        <v>31.25</v>
      </c>
      <c r="O79" s="63">
        <v>15</v>
      </c>
      <c r="P79" s="40" t="s">
        <v>112</v>
      </c>
      <c r="Q79" s="69" t="s">
        <v>31</v>
      </c>
      <c r="R79" s="17"/>
    </row>
    <row r="80" spans="1:18" s="1" customFormat="1">
      <c r="A80" s="86">
        <v>5</v>
      </c>
      <c r="B80" s="45" t="s">
        <v>94</v>
      </c>
      <c r="C80" s="45"/>
      <c r="D80" s="57"/>
      <c r="E80" s="33">
        <v>2003</v>
      </c>
      <c r="F80" s="41" t="s">
        <v>39</v>
      </c>
      <c r="G80" s="35" t="s">
        <v>37</v>
      </c>
      <c r="H80" s="58">
        <v>57.5</v>
      </c>
      <c r="I80" s="59">
        <v>12</v>
      </c>
      <c r="J80" s="62"/>
      <c r="K80" s="62">
        <v>122</v>
      </c>
      <c r="L80" s="62"/>
      <c r="M80" s="60"/>
      <c r="N80" s="60">
        <f>0.25*K80</f>
        <v>30.5</v>
      </c>
      <c r="O80" s="62">
        <v>14</v>
      </c>
      <c r="P80" s="40" t="s">
        <v>112</v>
      </c>
      <c r="Q80" s="61" t="s">
        <v>71</v>
      </c>
      <c r="R80" s="17"/>
    </row>
    <row r="81" spans="1:18" s="1" customFormat="1">
      <c r="A81" s="147">
        <v>6</v>
      </c>
      <c r="B81" s="67" t="s">
        <v>72</v>
      </c>
      <c r="C81" s="67"/>
      <c r="D81" s="68"/>
      <c r="E81" s="63">
        <v>2003</v>
      </c>
      <c r="F81" s="64" t="s">
        <v>39</v>
      </c>
      <c r="G81" s="35" t="s">
        <v>32</v>
      </c>
      <c r="H81" s="65">
        <v>54.5</v>
      </c>
      <c r="I81" s="66">
        <v>12</v>
      </c>
      <c r="J81" s="63"/>
      <c r="K81" s="63">
        <v>70</v>
      </c>
      <c r="L81" s="62"/>
      <c r="M81" s="60"/>
      <c r="N81" s="60">
        <f>0.25*K81</f>
        <v>17.5</v>
      </c>
      <c r="O81" s="63">
        <v>13</v>
      </c>
      <c r="P81" s="40" t="s">
        <v>112</v>
      </c>
      <c r="Q81" s="69" t="s">
        <v>40</v>
      </c>
      <c r="R81" s="17"/>
    </row>
    <row r="82" spans="1:18" s="1" customFormat="1" ht="15.75" thickBot="1">
      <c r="A82" s="165" t="s">
        <v>112</v>
      </c>
      <c r="B82" s="45" t="s">
        <v>99</v>
      </c>
      <c r="C82" s="45"/>
      <c r="D82" s="57"/>
      <c r="E82" s="33">
        <v>2007</v>
      </c>
      <c r="F82" s="41" t="s">
        <v>39</v>
      </c>
      <c r="G82" s="35" t="s">
        <v>67</v>
      </c>
      <c r="H82" s="58">
        <v>35.200000000000003</v>
      </c>
      <c r="I82" s="59">
        <v>8</v>
      </c>
      <c r="J82" s="62"/>
      <c r="K82" s="62">
        <v>164</v>
      </c>
      <c r="L82" s="62"/>
      <c r="M82" s="60"/>
      <c r="N82" s="60">
        <f>0.25*K82</f>
        <v>41</v>
      </c>
      <c r="O82" s="62" t="s">
        <v>107</v>
      </c>
      <c r="P82" s="40" t="s">
        <v>112</v>
      </c>
      <c r="Q82" s="61" t="s">
        <v>150</v>
      </c>
      <c r="R82" s="17"/>
    </row>
    <row r="83" spans="1:18" s="1" customFormat="1" ht="15.75" thickBot="1">
      <c r="A83" s="208" t="s">
        <v>38</v>
      </c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10"/>
      <c r="R83" s="17"/>
    </row>
    <row r="84" spans="1:18" s="1" customFormat="1">
      <c r="A84" s="88">
        <v>1</v>
      </c>
      <c r="B84" s="30" t="s">
        <v>54</v>
      </c>
      <c r="C84" s="84"/>
      <c r="D84" s="95"/>
      <c r="E84" s="18">
        <v>1985</v>
      </c>
      <c r="F84" s="23" t="s">
        <v>41</v>
      </c>
      <c r="G84" s="21" t="s">
        <v>67</v>
      </c>
      <c r="H84" s="92">
        <v>79</v>
      </c>
      <c r="I84" s="93">
        <v>24</v>
      </c>
      <c r="J84" s="60"/>
      <c r="K84" s="60">
        <v>147</v>
      </c>
      <c r="L84" s="60"/>
      <c r="M84" s="60"/>
      <c r="N84" s="60">
        <f>1*K84</f>
        <v>147</v>
      </c>
      <c r="O84" s="60">
        <v>20</v>
      </c>
      <c r="P84" s="19" t="s">
        <v>41</v>
      </c>
      <c r="Q84" s="94" t="s">
        <v>31</v>
      </c>
      <c r="R84" s="17"/>
    </row>
    <row r="85" spans="1:18" s="1" customFormat="1" ht="15.75" thickBot="1">
      <c r="A85" s="166">
        <v>2</v>
      </c>
      <c r="B85" s="167" t="s">
        <v>73</v>
      </c>
      <c r="C85" s="168"/>
      <c r="D85" s="169"/>
      <c r="E85" s="170">
        <v>2007</v>
      </c>
      <c r="F85" s="153" t="s">
        <v>39</v>
      </c>
      <c r="G85" s="171" t="s">
        <v>67</v>
      </c>
      <c r="H85" s="172">
        <v>64.099999999999994</v>
      </c>
      <c r="I85" s="173">
        <v>12</v>
      </c>
      <c r="J85" s="174"/>
      <c r="K85" s="174">
        <v>81</v>
      </c>
      <c r="L85" s="153"/>
      <c r="M85" s="153"/>
      <c r="N85" s="153">
        <f>0.25*K85</f>
        <v>20.25</v>
      </c>
      <c r="O85" s="174">
        <v>18</v>
      </c>
      <c r="P85" s="170" t="s">
        <v>112</v>
      </c>
      <c r="Q85" s="175" t="s">
        <v>31</v>
      </c>
      <c r="R85" s="17"/>
    </row>
    <row r="86" spans="1:18">
      <c r="A86" s="99"/>
      <c r="B86" s="100"/>
      <c r="C86" s="100"/>
      <c r="D86" s="101"/>
      <c r="E86" s="102"/>
      <c r="F86" s="103"/>
      <c r="G86" s="104"/>
      <c r="H86" s="105"/>
      <c r="I86" s="105"/>
      <c r="J86" s="103"/>
      <c r="K86" s="103"/>
      <c r="L86" s="103"/>
      <c r="M86" s="103"/>
      <c r="N86" s="103"/>
      <c r="O86" s="103"/>
      <c r="P86" s="106"/>
      <c r="Q86" s="100"/>
      <c r="R86" s="17"/>
    </row>
    <row r="87" spans="1:18">
      <c r="A87" s="221" t="s">
        <v>148</v>
      </c>
      <c r="B87" s="221"/>
      <c r="C87" s="221"/>
      <c r="D87" s="221"/>
      <c r="E87" s="221"/>
      <c r="F87" s="221"/>
      <c r="G87" s="206" t="s">
        <v>152</v>
      </c>
      <c r="H87" s="206"/>
      <c r="I87" s="206"/>
      <c r="J87" s="206"/>
      <c r="K87" s="207"/>
      <c r="L87" s="207"/>
      <c r="M87" s="207"/>
      <c r="N87" s="207"/>
      <c r="O87" s="207"/>
      <c r="P87" s="207"/>
      <c r="Q87" s="207"/>
      <c r="R87" s="17"/>
    </row>
    <row r="88" spans="1:18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17"/>
    </row>
    <row r="89" spans="1:18">
      <c r="A89" s="228" t="s">
        <v>149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17"/>
    </row>
    <row r="90" spans="1:18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17"/>
    </row>
    <row r="91" spans="1:18">
      <c r="A91" s="229" t="s">
        <v>151</v>
      </c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17"/>
    </row>
    <row r="92" spans="1:18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17"/>
    </row>
    <row r="93" spans="1:18">
      <c r="A93" s="229" t="s">
        <v>61</v>
      </c>
      <c r="B93" s="229"/>
      <c r="C93" s="229"/>
      <c r="D93" s="229"/>
      <c r="E93" s="229"/>
      <c r="F93" s="231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1:1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</sheetData>
  <sortState ref="B42:Q50">
    <sortCondition descending="1" ref="N42:N50"/>
  </sortState>
  <mergeCells count="47">
    <mergeCell ref="D6:P6"/>
    <mergeCell ref="D5:P5"/>
    <mergeCell ref="A1:Q1"/>
    <mergeCell ref="A2:Q2"/>
    <mergeCell ref="A3:Q3"/>
    <mergeCell ref="A4:Q4"/>
    <mergeCell ref="A93:Q93"/>
    <mergeCell ref="P7:Q7"/>
    <mergeCell ref="P8:Q8"/>
    <mergeCell ref="A8:B8"/>
    <mergeCell ref="Q10:Q11"/>
    <mergeCell ref="E10:E11"/>
    <mergeCell ref="F10:F11"/>
    <mergeCell ref="A10:A11"/>
    <mergeCell ref="B10:D11"/>
    <mergeCell ref="G10:G11"/>
    <mergeCell ref="J10:J11"/>
    <mergeCell ref="A7:D7"/>
    <mergeCell ref="A59:Q59"/>
    <mergeCell ref="A64:Q64"/>
    <mergeCell ref="A41:Q41"/>
    <mergeCell ref="A75:Q75"/>
    <mergeCell ref="A83:Q83"/>
    <mergeCell ref="K40:N40"/>
    <mergeCell ref="A89:Q89"/>
    <mergeCell ref="A91:Q91"/>
    <mergeCell ref="A53:Q53"/>
    <mergeCell ref="A52:Q52"/>
    <mergeCell ref="A69:Q69"/>
    <mergeCell ref="A70:Q70"/>
    <mergeCell ref="A74:Q74"/>
    <mergeCell ref="A12:Q12"/>
    <mergeCell ref="H10:H11"/>
    <mergeCell ref="A68:Q68"/>
    <mergeCell ref="G87:Q87"/>
    <mergeCell ref="A27:Q27"/>
    <mergeCell ref="O10:O11"/>
    <mergeCell ref="K10:L10"/>
    <mergeCell ref="I10:I11"/>
    <mergeCell ref="A20:Q20"/>
    <mergeCell ref="P10:P11"/>
    <mergeCell ref="M10:M11"/>
    <mergeCell ref="N10:N11"/>
    <mergeCell ref="A13:Q13"/>
    <mergeCell ref="A87:F87"/>
    <mergeCell ref="A31:Q31"/>
    <mergeCell ref="A51:Q51"/>
  </mergeCells>
  <printOptions horizontalCentered="1"/>
  <pageMargins left="3.937007874015748E-2" right="3.937007874015748E-2" top="0.39370078740157483" bottom="0.3937007874015748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zoomScale="80" zoomScaleNormal="80" workbookViewId="0">
      <selection activeCell="J10" sqref="J10"/>
    </sheetView>
  </sheetViews>
  <sheetFormatPr defaultRowHeight="15"/>
  <cols>
    <col min="1" max="1" width="4.42578125" customWidth="1"/>
    <col min="2" max="2" width="5" customWidth="1"/>
    <col min="9" max="9" width="10.42578125" customWidth="1"/>
    <col min="10" max="10" width="13.42578125" customWidth="1"/>
    <col min="11" max="11" width="24.42578125" customWidth="1"/>
  </cols>
  <sheetData>
    <row r="1" spans="1:12" ht="15.7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2" ht="15.7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2" ht="15.75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2" ht="9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</row>
    <row r="5" spans="1:12" ht="15.75">
      <c r="A5" s="241" t="s">
        <v>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12" ht="15.75">
      <c r="A6" s="241" t="s">
        <v>62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2" ht="8.25" customHeight="1"/>
    <row r="8" spans="1:12" ht="15.75">
      <c r="A8" s="240" t="s">
        <v>65</v>
      </c>
      <c r="B8" s="240"/>
      <c r="C8" s="240"/>
      <c r="D8" s="240"/>
      <c r="E8" s="194"/>
      <c r="F8" s="194"/>
      <c r="G8" s="194"/>
      <c r="H8" s="194"/>
      <c r="I8" s="194"/>
      <c r="J8" s="194"/>
      <c r="K8" s="195" t="s">
        <v>140</v>
      </c>
    </row>
    <row r="9" spans="1:12" ht="15.75">
      <c r="A9" s="240" t="s">
        <v>4</v>
      </c>
      <c r="B9" s="240"/>
      <c r="C9" s="240"/>
      <c r="D9" s="194"/>
      <c r="E9" s="241" t="s">
        <v>142</v>
      </c>
      <c r="F9" s="241"/>
      <c r="G9" s="241"/>
      <c r="H9" s="241"/>
      <c r="I9" s="241"/>
      <c r="J9" s="241"/>
      <c r="K9" s="194"/>
    </row>
    <row r="11" spans="1:12" s="1" customFormat="1" ht="15.75" thickBot="1">
      <c r="A11" s="1" t="s">
        <v>141</v>
      </c>
    </row>
    <row r="12" spans="1:12" s="1" customFormat="1" ht="15" customHeight="1" thickBot="1">
      <c r="A12" s="239" t="s">
        <v>7</v>
      </c>
      <c r="B12" s="234" t="s">
        <v>134</v>
      </c>
      <c r="C12" s="202" t="s">
        <v>8</v>
      </c>
      <c r="D12" s="202"/>
      <c r="E12" s="202"/>
      <c r="F12" s="214" t="s">
        <v>9</v>
      </c>
      <c r="G12" s="202" t="s">
        <v>10</v>
      </c>
      <c r="H12" s="202" t="s">
        <v>12</v>
      </c>
      <c r="I12" s="214" t="s">
        <v>130</v>
      </c>
      <c r="J12" s="202" t="s">
        <v>131</v>
      </c>
      <c r="K12" s="202" t="s">
        <v>18</v>
      </c>
      <c r="L12" s="17"/>
    </row>
    <row r="13" spans="1:12" s="1" customFormat="1" ht="27.75" customHeight="1" thickBot="1">
      <c r="A13" s="239"/>
      <c r="B13" s="235"/>
      <c r="C13" s="202"/>
      <c r="D13" s="202"/>
      <c r="E13" s="202"/>
      <c r="F13" s="215"/>
      <c r="G13" s="202"/>
      <c r="H13" s="202"/>
      <c r="I13" s="215"/>
      <c r="J13" s="202"/>
      <c r="K13" s="202"/>
      <c r="L13" s="17"/>
    </row>
    <row r="14" spans="1:12" s="1" customFormat="1" ht="15.75" thickBot="1">
      <c r="A14" s="242">
        <v>1</v>
      </c>
      <c r="B14" s="86">
        <v>1</v>
      </c>
      <c r="C14" s="45" t="s">
        <v>132</v>
      </c>
      <c r="D14" s="45"/>
      <c r="E14" s="57"/>
      <c r="F14" s="33">
        <v>1997</v>
      </c>
      <c r="G14" s="41" t="s">
        <v>48</v>
      </c>
      <c r="H14" s="58">
        <v>71.5</v>
      </c>
      <c r="I14" s="59">
        <v>57</v>
      </c>
      <c r="J14" s="97">
        <v>57</v>
      </c>
      <c r="K14" s="61" t="s">
        <v>36</v>
      </c>
      <c r="L14" s="17"/>
    </row>
    <row r="15" spans="1:12" s="1" customFormat="1" ht="15.75" thickBot="1">
      <c r="A15" s="242"/>
      <c r="B15" s="107">
        <v>2</v>
      </c>
      <c r="C15" s="45" t="s">
        <v>133</v>
      </c>
      <c r="D15" s="45"/>
      <c r="E15" s="57"/>
      <c r="F15" s="33">
        <v>1992</v>
      </c>
      <c r="G15" s="41" t="s">
        <v>41</v>
      </c>
      <c r="H15" s="58">
        <v>95</v>
      </c>
      <c r="I15" s="59">
        <v>69</v>
      </c>
      <c r="J15" s="43">
        <v>126</v>
      </c>
      <c r="K15" s="61" t="s">
        <v>36</v>
      </c>
      <c r="L15" s="17"/>
    </row>
    <row r="16" spans="1:12" s="1" customFormat="1" ht="15.75" thickBot="1">
      <c r="A16" s="242"/>
      <c r="B16" s="98">
        <v>3</v>
      </c>
      <c r="C16" s="45" t="s">
        <v>58</v>
      </c>
      <c r="D16" s="45"/>
      <c r="E16" s="57"/>
      <c r="F16" s="33">
        <v>1973</v>
      </c>
      <c r="G16" s="41" t="s">
        <v>41</v>
      </c>
      <c r="H16" s="58">
        <v>103.7</v>
      </c>
      <c r="I16" s="59">
        <v>69</v>
      </c>
      <c r="J16" s="43">
        <v>195</v>
      </c>
      <c r="K16" s="83" t="s">
        <v>42</v>
      </c>
      <c r="L16" s="17"/>
    </row>
    <row r="17" spans="1:12" s="1" customFormat="1" ht="15.75" thickBot="1">
      <c r="A17" s="242"/>
      <c r="B17" s="152">
        <v>4</v>
      </c>
      <c r="C17" s="186" t="s">
        <v>116</v>
      </c>
      <c r="D17" s="186"/>
      <c r="E17" s="187"/>
      <c r="F17" s="188">
        <v>1997</v>
      </c>
      <c r="G17" s="189" t="s">
        <v>117</v>
      </c>
      <c r="H17" s="190">
        <v>70</v>
      </c>
      <c r="I17" s="191">
        <v>71</v>
      </c>
      <c r="J17" s="188">
        <v>266</v>
      </c>
      <c r="K17" s="192" t="s">
        <v>31</v>
      </c>
      <c r="L17" s="17"/>
    </row>
    <row r="18" spans="1:12" s="1" customFormat="1">
      <c r="H18" s="198">
        <f>SUM(H14:H17)</f>
        <v>340.2</v>
      </c>
      <c r="I18" s="160" t="s">
        <v>19</v>
      </c>
      <c r="J18" s="197">
        <f>SUM(I14:I17)</f>
        <v>266</v>
      </c>
    </row>
    <row r="20" spans="1:12" ht="15.75" thickBot="1">
      <c r="A20" s="1" t="s">
        <v>143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ht="15.75" thickBot="1">
      <c r="A21" s="239" t="s">
        <v>7</v>
      </c>
      <c r="B21" s="234" t="s">
        <v>134</v>
      </c>
      <c r="C21" s="202" t="s">
        <v>8</v>
      </c>
      <c r="D21" s="202"/>
      <c r="E21" s="202"/>
      <c r="F21" s="214" t="s">
        <v>9</v>
      </c>
      <c r="G21" s="202" t="s">
        <v>10</v>
      </c>
      <c r="H21" s="202" t="s">
        <v>12</v>
      </c>
      <c r="I21" s="214" t="s">
        <v>130</v>
      </c>
      <c r="J21" s="202" t="s">
        <v>131</v>
      </c>
      <c r="K21" s="202" t="s">
        <v>18</v>
      </c>
    </row>
    <row r="22" spans="1:12" ht="21.75" customHeight="1" thickBot="1">
      <c r="A22" s="239"/>
      <c r="B22" s="235"/>
      <c r="C22" s="202"/>
      <c r="D22" s="202"/>
      <c r="E22" s="202"/>
      <c r="F22" s="215"/>
      <c r="G22" s="202"/>
      <c r="H22" s="202"/>
      <c r="I22" s="215"/>
      <c r="J22" s="202"/>
      <c r="K22" s="202"/>
    </row>
    <row r="23" spans="1:12" ht="15.75" thickBot="1">
      <c r="A23" s="238">
        <v>2</v>
      </c>
      <c r="B23" s="86">
        <v>1</v>
      </c>
      <c r="C23" s="45" t="s">
        <v>78</v>
      </c>
      <c r="D23" s="45"/>
      <c r="E23" s="57"/>
      <c r="F23" s="33">
        <v>2000</v>
      </c>
      <c r="G23" s="41" t="s">
        <v>48</v>
      </c>
      <c r="H23" s="58">
        <v>78.900000000000006</v>
      </c>
      <c r="I23" s="59">
        <v>58</v>
      </c>
      <c r="J23" s="97">
        <v>58</v>
      </c>
      <c r="K23" s="61" t="s">
        <v>34</v>
      </c>
    </row>
    <row r="24" spans="1:12" ht="15.75" thickBot="1">
      <c r="A24" s="238"/>
      <c r="B24" s="107">
        <v>2</v>
      </c>
      <c r="C24" s="45" t="s">
        <v>92</v>
      </c>
      <c r="D24" s="45"/>
      <c r="E24" s="57"/>
      <c r="F24" s="33">
        <v>1997</v>
      </c>
      <c r="G24" s="41" t="s">
        <v>48</v>
      </c>
      <c r="H24" s="58">
        <v>83.9</v>
      </c>
      <c r="I24" s="59">
        <v>58</v>
      </c>
      <c r="J24" s="43">
        <v>116</v>
      </c>
      <c r="K24" s="61" t="s">
        <v>34</v>
      </c>
    </row>
    <row r="25" spans="1:12" ht="15.75" thickBot="1">
      <c r="A25" s="238"/>
      <c r="B25" s="98">
        <v>3</v>
      </c>
      <c r="C25" s="45" t="s">
        <v>136</v>
      </c>
      <c r="D25" s="45"/>
      <c r="E25" s="57"/>
      <c r="F25" s="33">
        <v>1994</v>
      </c>
      <c r="G25" s="41" t="s">
        <v>48</v>
      </c>
      <c r="H25" s="58">
        <v>97.1</v>
      </c>
      <c r="I25" s="59">
        <v>67</v>
      </c>
      <c r="J25" s="43">
        <v>183</v>
      </c>
      <c r="K25" s="83" t="s">
        <v>47</v>
      </c>
    </row>
    <row r="26" spans="1:12" ht="15.75" thickBot="1">
      <c r="A26" s="238"/>
      <c r="B26" s="152">
        <v>4</v>
      </c>
      <c r="C26" s="186" t="s">
        <v>98</v>
      </c>
      <c r="D26" s="186"/>
      <c r="E26" s="187"/>
      <c r="F26" s="188">
        <v>2000</v>
      </c>
      <c r="G26" s="189" t="s">
        <v>41</v>
      </c>
      <c r="H26" s="190">
        <v>80</v>
      </c>
      <c r="I26" s="191">
        <v>74</v>
      </c>
      <c r="J26" s="188">
        <v>257</v>
      </c>
      <c r="K26" s="196" t="s">
        <v>87</v>
      </c>
    </row>
    <row r="27" spans="1:12">
      <c r="A27" s="1"/>
      <c r="B27" s="1"/>
      <c r="C27" s="1"/>
      <c r="D27" s="1"/>
      <c r="E27" s="1"/>
      <c r="F27" s="1"/>
      <c r="G27" s="1"/>
      <c r="H27" s="198">
        <f>SUM(H23:H26)</f>
        <v>339.9</v>
      </c>
      <c r="I27" s="160" t="s">
        <v>19</v>
      </c>
      <c r="J27" s="197">
        <f>SUM(I23:I26)</f>
        <v>257</v>
      </c>
      <c r="K27" s="1"/>
    </row>
    <row r="29" spans="1:12" ht="15.75" thickBot="1">
      <c r="A29" s="1" t="s">
        <v>144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5.75" thickBot="1">
      <c r="A30" s="239" t="s">
        <v>7</v>
      </c>
      <c r="B30" s="234" t="s">
        <v>134</v>
      </c>
      <c r="C30" s="202" t="s">
        <v>8</v>
      </c>
      <c r="D30" s="202"/>
      <c r="E30" s="202"/>
      <c r="F30" s="214" t="s">
        <v>9</v>
      </c>
      <c r="G30" s="202" t="s">
        <v>10</v>
      </c>
      <c r="H30" s="202" t="s">
        <v>12</v>
      </c>
      <c r="I30" s="214" t="s">
        <v>130</v>
      </c>
      <c r="J30" s="202" t="s">
        <v>131</v>
      </c>
      <c r="K30" s="202" t="s">
        <v>18</v>
      </c>
    </row>
    <row r="31" spans="1:12" ht="24" customHeight="1" thickBot="1">
      <c r="A31" s="239"/>
      <c r="B31" s="235"/>
      <c r="C31" s="202"/>
      <c r="D31" s="202"/>
      <c r="E31" s="202"/>
      <c r="F31" s="215"/>
      <c r="G31" s="202"/>
      <c r="H31" s="202"/>
      <c r="I31" s="215"/>
      <c r="J31" s="202"/>
      <c r="K31" s="202"/>
    </row>
    <row r="32" spans="1:12" ht="15.75" thickBot="1">
      <c r="A32" s="238">
        <v>3</v>
      </c>
      <c r="B32" s="86">
        <v>1</v>
      </c>
      <c r="C32" s="45" t="s">
        <v>118</v>
      </c>
      <c r="D32" s="45"/>
      <c r="E32" s="57"/>
      <c r="F32" s="33">
        <v>1999</v>
      </c>
      <c r="G32" s="41" t="s">
        <v>48</v>
      </c>
      <c r="H32" s="70">
        <v>65.400000000000006</v>
      </c>
      <c r="I32" s="59">
        <v>59</v>
      </c>
      <c r="J32" s="97">
        <v>59</v>
      </c>
      <c r="K32" s="72" t="s">
        <v>36</v>
      </c>
    </row>
    <row r="33" spans="1:11" ht="15.75" thickBot="1">
      <c r="A33" s="238"/>
      <c r="B33" s="107">
        <v>2</v>
      </c>
      <c r="C33" s="45" t="s">
        <v>86</v>
      </c>
      <c r="D33" s="45"/>
      <c r="E33" s="57"/>
      <c r="F33" s="33">
        <v>1998</v>
      </c>
      <c r="G33" s="41" t="s">
        <v>41</v>
      </c>
      <c r="H33" s="58">
        <v>71.7</v>
      </c>
      <c r="I33" s="59">
        <v>56</v>
      </c>
      <c r="J33" s="43">
        <v>115</v>
      </c>
      <c r="K33" s="83" t="s">
        <v>87</v>
      </c>
    </row>
    <row r="34" spans="1:11" ht="15.75" thickBot="1">
      <c r="A34" s="238"/>
      <c r="B34" s="98">
        <v>3</v>
      </c>
      <c r="C34" s="45" t="s">
        <v>59</v>
      </c>
      <c r="D34" s="45"/>
      <c r="E34" s="57"/>
      <c r="F34" s="33">
        <v>1998</v>
      </c>
      <c r="G34" s="41" t="s">
        <v>48</v>
      </c>
      <c r="H34" s="65">
        <v>87.2</v>
      </c>
      <c r="I34" s="59">
        <v>56</v>
      </c>
      <c r="J34" s="43">
        <v>171</v>
      </c>
      <c r="K34" s="61" t="s">
        <v>34</v>
      </c>
    </row>
    <row r="35" spans="1:11" ht="15.75" thickBot="1">
      <c r="A35" s="238"/>
      <c r="B35" s="152">
        <v>4</v>
      </c>
      <c r="C35" s="186" t="s">
        <v>100</v>
      </c>
      <c r="D35" s="186"/>
      <c r="E35" s="187"/>
      <c r="F35" s="188">
        <v>1998</v>
      </c>
      <c r="G35" s="189" t="s">
        <v>48</v>
      </c>
      <c r="H35" s="190">
        <v>73</v>
      </c>
      <c r="I35" s="191">
        <v>66</v>
      </c>
      <c r="J35" s="188">
        <v>237</v>
      </c>
      <c r="K35" s="154" t="s">
        <v>87</v>
      </c>
    </row>
    <row r="36" spans="1:11">
      <c r="A36" s="1"/>
      <c r="B36" s="1"/>
      <c r="C36" s="1"/>
      <c r="D36" s="1"/>
      <c r="E36" s="1"/>
      <c r="F36" s="1"/>
      <c r="G36" s="1"/>
      <c r="H36" s="198">
        <f>SUM(H32:H35)</f>
        <v>297.3</v>
      </c>
      <c r="I36" s="160" t="s">
        <v>19</v>
      </c>
      <c r="J36" s="197">
        <f>SUM(I32:I35)</f>
        <v>237</v>
      </c>
      <c r="K36" s="1"/>
    </row>
    <row r="38" spans="1:11" ht="15.75" thickBot="1">
      <c r="A38" s="1" t="s">
        <v>145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thickBot="1">
      <c r="A39" s="239" t="s">
        <v>7</v>
      </c>
      <c r="B39" s="234" t="s">
        <v>134</v>
      </c>
      <c r="C39" s="202" t="s">
        <v>8</v>
      </c>
      <c r="D39" s="202"/>
      <c r="E39" s="202"/>
      <c r="F39" s="214" t="s">
        <v>9</v>
      </c>
      <c r="G39" s="202" t="s">
        <v>10</v>
      </c>
      <c r="H39" s="202" t="s">
        <v>12</v>
      </c>
      <c r="I39" s="214" t="s">
        <v>130</v>
      </c>
      <c r="J39" s="202" t="s">
        <v>131</v>
      </c>
      <c r="K39" s="202" t="s">
        <v>18</v>
      </c>
    </row>
    <row r="40" spans="1:11" ht="21.75" customHeight="1" thickBot="1">
      <c r="A40" s="239"/>
      <c r="B40" s="235"/>
      <c r="C40" s="202"/>
      <c r="D40" s="202"/>
      <c r="E40" s="202"/>
      <c r="F40" s="215"/>
      <c r="G40" s="202"/>
      <c r="H40" s="202"/>
      <c r="I40" s="215"/>
      <c r="J40" s="202"/>
      <c r="K40" s="202"/>
    </row>
    <row r="41" spans="1:11" ht="15.75" thickBot="1">
      <c r="A41" s="238">
        <v>4</v>
      </c>
      <c r="B41" s="86">
        <v>1</v>
      </c>
      <c r="C41" s="45" t="s">
        <v>85</v>
      </c>
      <c r="D41" s="45"/>
      <c r="E41" s="57"/>
      <c r="F41" s="33">
        <v>2000</v>
      </c>
      <c r="G41" s="41" t="s">
        <v>48</v>
      </c>
      <c r="H41" s="58">
        <v>68</v>
      </c>
      <c r="I41" s="59">
        <v>50</v>
      </c>
      <c r="J41" s="97">
        <v>50</v>
      </c>
      <c r="K41" s="80" t="s">
        <v>34</v>
      </c>
    </row>
    <row r="42" spans="1:11" ht="15.75" thickBot="1">
      <c r="A42" s="238"/>
      <c r="B42" s="107">
        <v>2</v>
      </c>
      <c r="C42" s="45" t="s">
        <v>88</v>
      </c>
      <c r="D42" s="45"/>
      <c r="E42" s="57"/>
      <c r="F42" s="33">
        <v>1995</v>
      </c>
      <c r="G42" s="41" t="s">
        <v>41</v>
      </c>
      <c r="H42" s="58">
        <v>64.099999999999994</v>
      </c>
      <c r="I42" s="59">
        <v>64</v>
      </c>
      <c r="J42" s="43">
        <v>114</v>
      </c>
      <c r="K42" s="80" t="s">
        <v>89</v>
      </c>
    </row>
    <row r="43" spans="1:11" ht="15.75" thickBot="1">
      <c r="A43" s="238"/>
      <c r="B43" s="98">
        <v>3</v>
      </c>
      <c r="C43" s="45" t="s">
        <v>129</v>
      </c>
      <c r="D43" s="45"/>
      <c r="E43" s="57"/>
      <c r="F43" s="33">
        <v>1995</v>
      </c>
      <c r="G43" s="41">
        <v>1</v>
      </c>
      <c r="H43" s="58">
        <v>87</v>
      </c>
      <c r="I43" s="59">
        <v>56</v>
      </c>
      <c r="J43" s="43">
        <v>170</v>
      </c>
      <c r="K43" s="61" t="s">
        <v>34</v>
      </c>
    </row>
    <row r="44" spans="1:11" ht="15.75" thickBot="1">
      <c r="A44" s="238"/>
      <c r="B44" s="152">
        <v>4</v>
      </c>
      <c r="C44" s="186" t="s">
        <v>126</v>
      </c>
      <c r="D44" s="186"/>
      <c r="E44" s="187"/>
      <c r="F44" s="188">
        <v>1995</v>
      </c>
      <c r="G44" s="189" t="s">
        <v>48</v>
      </c>
      <c r="H44" s="190">
        <v>80</v>
      </c>
      <c r="I44" s="191">
        <v>65</v>
      </c>
      <c r="J44" s="188">
        <v>235</v>
      </c>
      <c r="K44" s="192" t="s">
        <v>34</v>
      </c>
    </row>
    <row r="45" spans="1:11">
      <c r="A45" s="1"/>
      <c r="B45" s="1"/>
      <c r="C45" s="1"/>
      <c r="D45" s="1"/>
      <c r="E45" s="1"/>
      <c r="F45" s="1"/>
      <c r="G45" s="1"/>
      <c r="H45" s="198">
        <f>SUM(H41:H44)</f>
        <v>299.10000000000002</v>
      </c>
      <c r="I45" s="160" t="s">
        <v>19</v>
      </c>
      <c r="J45" s="197">
        <f>SUM(I41:I44)</f>
        <v>235</v>
      </c>
      <c r="K45" s="1"/>
    </row>
    <row r="47" spans="1:11" ht="15.75" thickBot="1">
      <c r="A47" s="1" t="s">
        <v>146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thickBot="1">
      <c r="A48" s="239" t="s">
        <v>7</v>
      </c>
      <c r="B48" s="234" t="s">
        <v>134</v>
      </c>
      <c r="C48" s="202" t="s">
        <v>8</v>
      </c>
      <c r="D48" s="202"/>
      <c r="E48" s="202"/>
      <c r="F48" s="214" t="s">
        <v>9</v>
      </c>
      <c r="G48" s="202" t="s">
        <v>10</v>
      </c>
      <c r="H48" s="202" t="s">
        <v>12</v>
      </c>
      <c r="I48" s="214" t="s">
        <v>130</v>
      </c>
      <c r="J48" s="202" t="s">
        <v>131</v>
      </c>
      <c r="K48" s="202" t="s">
        <v>18</v>
      </c>
    </row>
    <row r="49" spans="1:11" ht="22.5" customHeight="1" thickBot="1">
      <c r="A49" s="239"/>
      <c r="B49" s="235"/>
      <c r="C49" s="202"/>
      <c r="D49" s="202"/>
      <c r="E49" s="202"/>
      <c r="F49" s="215"/>
      <c r="G49" s="202"/>
      <c r="H49" s="202"/>
      <c r="I49" s="215"/>
      <c r="J49" s="202"/>
      <c r="K49" s="202"/>
    </row>
    <row r="50" spans="1:11" ht="15.75" thickBot="1">
      <c r="A50" s="238">
        <v>5</v>
      </c>
      <c r="B50" s="86">
        <v>1</v>
      </c>
      <c r="C50" s="32" t="s">
        <v>119</v>
      </c>
      <c r="D50" s="45"/>
      <c r="E50" s="57"/>
      <c r="F50" s="33">
        <v>1978</v>
      </c>
      <c r="G50" s="41" t="s">
        <v>48</v>
      </c>
      <c r="H50" s="58">
        <v>81.7</v>
      </c>
      <c r="I50" s="59">
        <v>50</v>
      </c>
      <c r="J50" s="97">
        <v>50</v>
      </c>
      <c r="K50" s="61" t="s">
        <v>36</v>
      </c>
    </row>
    <row r="51" spans="1:11" ht="15.75" thickBot="1">
      <c r="A51" s="238"/>
      <c r="B51" s="107">
        <v>2</v>
      </c>
      <c r="C51" s="45" t="s">
        <v>74</v>
      </c>
      <c r="D51" s="45"/>
      <c r="E51" s="57"/>
      <c r="F51" s="33">
        <v>2001</v>
      </c>
      <c r="G51" s="41">
        <v>3</v>
      </c>
      <c r="H51" s="58">
        <v>66.2</v>
      </c>
      <c r="I51" s="59">
        <v>26</v>
      </c>
      <c r="J51" s="43">
        <v>76</v>
      </c>
      <c r="K51" s="61" t="s">
        <v>71</v>
      </c>
    </row>
    <row r="52" spans="1:11" ht="15.75" thickBot="1">
      <c r="A52" s="238"/>
      <c r="B52" s="98">
        <v>3</v>
      </c>
      <c r="C52" s="45" t="s">
        <v>97</v>
      </c>
      <c r="D52" s="45"/>
      <c r="E52" s="57"/>
      <c r="F52" s="33">
        <v>2001</v>
      </c>
      <c r="G52" s="41">
        <v>1</v>
      </c>
      <c r="H52" s="58">
        <v>72</v>
      </c>
      <c r="I52" s="59">
        <v>39</v>
      </c>
      <c r="J52" s="43">
        <v>115</v>
      </c>
      <c r="K52" s="61" t="s">
        <v>71</v>
      </c>
    </row>
    <row r="53" spans="1:11" ht="15.75" thickBot="1">
      <c r="A53" s="238"/>
      <c r="B53" s="152">
        <v>4</v>
      </c>
      <c r="C53" s="186" t="s">
        <v>135</v>
      </c>
      <c r="D53" s="186"/>
      <c r="E53" s="187"/>
      <c r="F53" s="188">
        <v>1989</v>
      </c>
      <c r="G53" s="189" t="s">
        <v>41</v>
      </c>
      <c r="H53" s="190">
        <v>100</v>
      </c>
      <c r="I53" s="191">
        <v>65</v>
      </c>
      <c r="J53" s="188">
        <v>180</v>
      </c>
      <c r="K53" s="196" t="s">
        <v>71</v>
      </c>
    </row>
    <row r="54" spans="1:11">
      <c r="A54" s="1"/>
      <c r="B54" s="1"/>
      <c r="C54" s="1"/>
      <c r="D54" s="1"/>
      <c r="E54" s="1"/>
      <c r="F54" s="1"/>
      <c r="G54" s="1"/>
      <c r="H54" s="198">
        <f>SUM(H50:H53)</f>
        <v>319.89999999999998</v>
      </c>
      <c r="I54" s="160" t="s">
        <v>19</v>
      </c>
      <c r="J54" s="197">
        <f>SUM(I50:I53)</f>
        <v>180</v>
      </c>
      <c r="K54" s="1"/>
    </row>
    <row r="57" spans="1:11" ht="15.75">
      <c r="A57" s="193" t="s">
        <v>147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</row>
  </sheetData>
  <mergeCells count="59">
    <mergeCell ref="K12:K13"/>
    <mergeCell ref="A14:A17"/>
    <mergeCell ref="A1:K1"/>
    <mergeCell ref="A2:K2"/>
    <mergeCell ref="A3:K3"/>
    <mergeCell ref="A4:K4"/>
    <mergeCell ref="A5:K5"/>
    <mergeCell ref="A6:K6"/>
    <mergeCell ref="A12:A13"/>
    <mergeCell ref="B12:B13"/>
    <mergeCell ref="C12:E13"/>
    <mergeCell ref="F12:F13"/>
    <mergeCell ref="G12:G13"/>
    <mergeCell ref="H12:H13"/>
    <mergeCell ref="A8:D8"/>
    <mergeCell ref="A9:C9"/>
    <mergeCell ref="E9:J9"/>
    <mergeCell ref="A21:A22"/>
    <mergeCell ref="B21:B22"/>
    <mergeCell ref="C21:E22"/>
    <mergeCell ref="F21:F22"/>
    <mergeCell ref="G21:G22"/>
    <mergeCell ref="H21:H22"/>
    <mergeCell ref="I12:I13"/>
    <mergeCell ref="J12:J13"/>
    <mergeCell ref="I21:I22"/>
    <mergeCell ref="J21:J22"/>
    <mergeCell ref="K21:K22"/>
    <mergeCell ref="A23:A26"/>
    <mergeCell ref="A30:A31"/>
    <mergeCell ref="B30:B31"/>
    <mergeCell ref="C30:E31"/>
    <mergeCell ref="F30:F31"/>
    <mergeCell ref="G30:G31"/>
    <mergeCell ref="H30:H31"/>
    <mergeCell ref="I30:I31"/>
    <mergeCell ref="J30:J31"/>
    <mergeCell ref="K30:K31"/>
    <mergeCell ref="A32:A35"/>
    <mergeCell ref="A39:A40"/>
    <mergeCell ref="B39:B40"/>
    <mergeCell ref="C39:E40"/>
    <mergeCell ref="F39:F40"/>
    <mergeCell ref="G39:G40"/>
    <mergeCell ref="H39:H40"/>
    <mergeCell ref="I48:I49"/>
    <mergeCell ref="J48:J49"/>
    <mergeCell ref="K48:K49"/>
    <mergeCell ref="A50:A53"/>
    <mergeCell ref="I39:I40"/>
    <mergeCell ref="J39:J40"/>
    <mergeCell ref="K39:K40"/>
    <mergeCell ref="A41:A44"/>
    <mergeCell ref="A48:A49"/>
    <mergeCell ref="B48:B49"/>
    <mergeCell ref="C48:E49"/>
    <mergeCell ref="F48:F49"/>
    <mergeCell ref="G48:G49"/>
    <mergeCell ref="H48:H49"/>
  </mergeCells>
  <printOptions horizontalCentered="1"/>
  <pageMargins left="0" right="0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zoomScale="90" zoomScaleNormal="90" workbookViewId="0">
      <selection activeCell="G29" sqref="G29"/>
    </sheetView>
  </sheetViews>
  <sheetFormatPr defaultRowHeight="15"/>
  <cols>
    <col min="1" max="1" width="4.42578125" customWidth="1"/>
    <col min="2" max="2" width="19" customWidth="1"/>
    <col min="3" max="3" width="6.28515625" customWidth="1"/>
    <col min="4" max="14" width="6.28515625" style="1" customWidth="1"/>
  </cols>
  <sheetData>
    <row r="1" spans="1:15" s="1" customFormat="1" ht="15.7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8"/>
    </row>
    <row r="2" spans="1:15" s="1" customFormat="1" ht="15.75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8"/>
    </row>
    <row r="3" spans="1:15" s="1" customFormat="1" ht="15.75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8"/>
    </row>
    <row r="4" spans="1:15" s="1" customFormat="1" ht="18.7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9"/>
    </row>
    <row r="5" spans="1:15" s="1" customFormat="1" ht="18.75" customHeight="1">
      <c r="A5" s="236" t="s">
        <v>27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8"/>
    </row>
    <row r="6" spans="1:15" s="1" customFormat="1" ht="18.75" customHeight="1">
      <c r="A6" s="236" t="s">
        <v>63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8"/>
    </row>
    <row r="7" spans="1:15" s="1" customFormat="1" ht="15.75">
      <c r="A7" s="233" t="s">
        <v>65</v>
      </c>
      <c r="B7" s="233"/>
      <c r="C7" s="233"/>
      <c r="D7" s="233"/>
      <c r="E7" s="2"/>
      <c r="F7" s="6"/>
      <c r="G7" s="6"/>
      <c r="H7" s="6"/>
      <c r="I7" s="6"/>
      <c r="J7" s="232"/>
      <c r="K7" s="232"/>
      <c r="L7" s="232"/>
      <c r="M7" s="232"/>
      <c r="N7" s="232"/>
      <c r="O7" s="232"/>
    </row>
    <row r="8" spans="1:15" s="1" customFormat="1" ht="15.75" thickBot="1">
      <c r="A8" s="233" t="s">
        <v>4</v>
      </c>
      <c r="B8" s="233"/>
      <c r="C8" s="3"/>
      <c r="D8" s="3"/>
      <c r="E8" s="3"/>
      <c r="F8" s="3"/>
      <c r="G8" s="3"/>
      <c r="H8" s="3"/>
      <c r="I8" s="246"/>
      <c r="J8" s="246"/>
      <c r="K8" s="246"/>
      <c r="L8" s="246"/>
      <c r="M8" s="246"/>
      <c r="N8" s="246"/>
      <c r="O8" s="246"/>
    </row>
    <row r="9" spans="1:15" ht="18.75" customHeight="1">
      <c r="A9" s="247" t="s">
        <v>7</v>
      </c>
      <c r="B9" s="250" t="s">
        <v>11</v>
      </c>
      <c r="C9" s="254" t="s">
        <v>29</v>
      </c>
      <c r="D9" s="255"/>
      <c r="E9" s="255"/>
      <c r="F9" s="255"/>
      <c r="G9" s="255"/>
      <c r="H9" s="258" t="s">
        <v>21</v>
      </c>
      <c r="I9" s="259"/>
      <c r="J9" s="259"/>
      <c r="K9" s="259"/>
      <c r="L9" s="259"/>
      <c r="M9" s="254" t="s">
        <v>14</v>
      </c>
      <c r="N9" s="263"/>
      <c r="O9" s="243" t="s">
        <v>20</v>
      </c>
    </row>
    <row r="10" spans="1:15" s="1" customFormat="1" ht="18.75" customHeight="1">
      <c r="A10" s="248"/>
      <c r="B10" s="251"/>
      <c r="C10" s="256"/>
      <c r="D10" s="257"/>
      <c r="E10" s="257"/>
      <c r="F10" s="257"/>
      <c r="G10" s="257"/>
      <c r="H10" s="260" t="s">
        <v>50</v>
      </c>
      <c r="I10" s="261"/>
      <c r="J10" s="261"/>
      <c r="K10" s="262" t="s">
        <v>51</v>
      </c>
      <c r="L10" s="261"/>
      <c r="M10" s="256"/>
      <c r="N10" s="264"/>
      <c r="O10" s="244"/>
    </row>
    <row r="11" spans="1:15" ht="19.5" customHeight="1" thickBot="1">
      <c r="A11" s="249"/>
      <c r="B11" s="252"/>
      <c r="C11" s="12">
        <v>63</v>
      </c>
      <c r="D11" s="113">
        <v>68</v>
      </c>
      <c r="E11" s="113">
        <v>73</v>
      </c>
      <c r="F11" s="113">
        <v>85</v>
      </c>
      <c r="G11" s="116" t="s">
        <v>28</v>
      </c>
      <c r="H11" s="119">
        <v>73</v>
      </c>
      <c r="I11" s="113">
        <v>85</v>
      </c>
      <c r="J11" s="116" t="s">
        <v>28</v>
      </c>
      <c r="K11" s="113">
        <v>63</v>
      </c>
      <c r="L11" s="110" t="s">
        <v>60</v>
      </c>
      <c r="M11" s="119">
        <v>63</v>
      </c>
      <c r="N11" s="124" t="s">
        <v>60</v>
      </c>
      <c r="O11" s="245"/>
    </row>
    <row r="12" spans="1:15">
      <c r="A12" s="48">
        <v>1</v>
      </c>
      <c r="B12" s="182" t="s">
        <v>67</v>
      </c>
      <c r="C12" s="85">
        <v>20</v>
      </c>
      <c r="D12" s="114">
        <v>16</v>
      </c>
      <c r="E12" s="114">
        <v>16</v>
      </c>
      <c r="F12" s="114"/>
      <c r="G12" s="112"/>
      <c r="H12" s="120">
        <v>15</v>
      </c>
      <c r="I12" s="114"/>
      <c r="J12" s="112">
        <v>20</v>
      </c>
      <c r="K12" s="112">
        <v>20</v>
      </c>
      <c r="L12" s="157"/>
      <c r="M12" s="120"/>
      <c r="N12" s="125">
        <v>20</v>
      </c>
      <c r="O12" s="27">
        <f>SUM(C12:N12)</f>
        <v>127</v>
      </c>
    </row>
    <row r="13" spans="1:15" s="1" customFormat="1">
      <c r="A13" s="49">
        <v>2</v>
      </c>
      <c r="B13" s="24" t="s">
        <v>33</v>
      </c>
      <c r="C13" s="183"/>
      <c r="D13" s="25">
        <v>20</v>
      </c>
      <c r="E13" s="25">
        <v>20</v>
      </c>
      <c r="F13" s="25">
        <v>20</v>
      </c>
      <c r="G13" s="117"/>
      <c r="H13" s="121">
        <v>20</v>
      </c>
      <c r="I13" s="25">
        <v>20</v>
      </c>
      <c r="J13" s="117"/>
      <c r="K13" s="117"/>
      <c r="L13" s="156"/>
      <c r="M13" s="121"/>
      <c r="N13" s="26"/>
      <c r="O13" s="27">
        <f>SUM(C13:N13)</f>
        <v>100</v>
      </c>
    </row>
    <row r="14" spans="1:15">
      <c r="A14" s="49">
        <v>3</v>
      </c>
      <c r="B14" s="10" t="s">
        <v>32</v>
      </c>
      <c r="C14" s="183" t="s">
        <v>115</v>
      </c>
      <c r="D14" s="115"/>
      <c r="E14" s="115"/>
      <c r="F14" s="115"/>
      <c r="G14" s="159">
        <v>16</v>
      </c>
      <c r="H14" s="122"/>
      <c r="I14" s="115"/>
      <c r="J14" s="159">
        <v>18</v>
      </c>
      <c r="K14" s="159"/>
      <c r="L14" s="158"/>
      <c r="M14" s="122">
        <v>13</v>
      </c>
      <c r="N14" s="28"/>
      <c r="O14" s="27">
        <f>SUM(D14:N14)+14+13</f>
        <v>74</v>
      </c>
    </row>
    <row r="15" spans="1:15">
      <c r="A15" s="49">
        <v>4</v>
      </c>
      <c r="B15" s="10" t="s">
        <v>37</v>
      </c>
      <c r="C15" s="183">
        <v>15</v>
      </c>
      <c r="D15" s="115">
        <v>13</v>
      </c>
      <c r="E15" s="115">
        <v>18</v>
      </c>
      <c r="F15" s="115"/>
      <c r="G15" s="159"/>
      <c r="H15" s="122"/>
      <c r="I15" s="115"/>
      <c r="J15" s="159"/>
      <c r="K15" s="159"/>
      <c r="L15" s="158"/>
      <c r="M15" s="122">
        <v>20</v>
      </c>
      <c r="N15" s="28"/>
      <c r="O15" s="27">
        <f>SUM(C15:N15)</f>
        <v>66</v>
      </c>
    </row>
    <row r="16" spans="1:15" s="1" customFormat="1">
      <c r="A16" s="49">
        <v>5</v>
      </c>
      <c r="B16" s="10" t="s">
        <v>35</v>
      </c>
      <c r="C16" s="183"/>
      <c r="D16" s="115"/>
      <c r="E16" s="115"/>
      <c r="F16" s="115" t="s">
        <v>139</v>
      </c>
      <c r="G16" s="159"/>
      <c r="H16" s="122"/>
      <c r="I16" s="115"/>
      <c r="J16" s="159"/>
      <c r="K16" s="159"/>
      <c r="L16" s="158"/>
      <c r="M16" s="122"/>
      <c r="N16" s="28"/>
      <c r="O16" s="27">
        <f>13+12</f>
        <v>25</v>
      </c>
    </row>
    <row r="17" spans="1:15">
      <c r="A17" s="49">
        <v>6</v>
      </c>
      <c r="B17" s="10" t="s">
        <v>83</v>
      </c>
      <c r="C17" s="183"/>
      <c r="D17" s="115">
        <v>15</v>
      </c>
      <c r="E17" s="115"/>
      <c r="F17" s="115"/>
      <c r="G17" s="159"/>
      <c r="H17" s="122"/>
      <c r="I17" s="115"/>
      <c r="J17" s="159"/>
      <c r="K17" s="159"/>
      <c r="L17" s="158"/>
      <c r="M17" s="122"/>
      <c r="N17" s="28"/>
      <c r="O17" s="27">
        <f>SUM(C17:N17)</f>
        <v>15</v>
      </c>
    </row>
    <row r="18" spans="1:15" s="1" customFormat="1">
      <c r="A18" s="49">
        <v>7</v>
      </c>
      <c r="B18" s="185" t="s">
        <v>120</v>
      </c>
      <c r="C18" s="108"/>
      <c r="D18" s="109"/>
      <c r="E18" s="109"/>
      <c r="F18" s="109"/>
      <c r="G18" s="118"/>
      <c r="H18" s="123"/>
      <c r="I18" s="109">
        <v>15</v>
      </c>
      <c r="J18" s="118"/>
      <c r="K18" s="118"/>
      <c r="L18" s="111"/>
      <c r="M18" s="123"/>
      <c r="N18" s="29"/>
      <c r="O18" s="27">
        <f>SUM(C18:N18)</f>
        <v>15</v>
      </c>
    </row>
    <row r="19" spans="1:15" s="1" customFormat="1" ht="15.75" thickBot="1">
      <c r="A19" s="50">
        <v>8</v>
      </c>
      <c r="B19" s="11" t="s">
        <v>122</v>
      </c>
      <c r="C19" s="12"/>
      <c r="D19" s="113"/>
      <c r="E19" s="113"/>
      <c r="F19" s="113"/>
      <c r="G19" s="116">
        <v>13</v>
      </c>
      <c r="H19" s="119"/>
      <c r="I19" s="113"/>
      <c r="J19" s="116"/>
      <c r="K19" s="116"/>
      <c r="L19" s="110"/>
      <c r="M19" s="119"/>
      <c r="N19" s="124"/>
      <c r="O19" s="184">
        <f>SUM(C19:N19)</f>
        <v>13</v>
      </c>
    </row>
    <row r="23" spans="1:15">
      <c r="A23" s="253" t="s">
        <v>64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</row>
  </sheetData>
  <sortState ref="B14:O19">
    <sortCondition descending="1" ref="O12:O19"/>
  </sortState>
  <mergeCells count="19">
    <mergeCell ref="A23:O23"/>
    <mergeCell ref="A4:N4"/>
    <mergeCell ref="A3:N3"/>
    <mergeCell ref="A2:N2"/>
    <mergeCell ref="A7:D7"/>
    <mergeCell ref="C9:G10"/>
    <mergeCell ref="H9:L9"/>
    <mergeCell ref="H10:J10"/>
    <mergeCell ref="K10:L10"/>
    <mergeCell ref="M9:N10"/>
    <mergeCell ref="A1:N1"/>
    <mergeCell ref="O9:O11"/>
    <mergeCell ref="J7:O7"/>
    <mergeCell ref="I8:O8"/>
    <mergeCell ref="A6:N6"/>
    <mergeCell ref="A5:N5"/>
    <mergeCell ref="A9:A11"/>
    <mergeCell ref="B9:B11"/>
    <mergeCell ref="A8:B8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ДВ,ДЦ,Р</vt:lpstr>
      <vt:lpstr>Эстафета</vt:lpstr>
      <vt:lpstr>Сводный 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2019-02-24T19:48:34Z</cp:lastPrinted>
  <dcterms:created xsi:type="dcterms:W3CDTF">2017-02-20T14:54:52Z</dcterms:created>
  <dcterms:modified xsi:type="dcterms:W3CDTF">2019-02-24T19:49:01Z</dcterms:modified>
</cp:coreProperties>
</file>